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پرستاری\دفترپرستاری\كماني اعتباربخشي\"/>
    </mc:Choice>
  </mc:AlternateContent>
  <bookViews>
    <workbookView xWindow="0" yWindow="0" windowWidth="24000" windowHeight="9735" tabRatio="956" activeTab="31"/>
  </bookViews>
  <sheets>
    <sheet name="3" sheetId="1" r:id="rId1"/>
    <sheet name="صدر" sheetId="2" r:id="rId2"/>
    <sheet name="ICU" sheetId="3" r:id="rId3"/>
    <sheet name="4زنان" sheetId="4" r:id="rId4"/>
    <sheet name="4 جراحي" sheetId="5" r:id="rId5"/>
    <sheet name="5 جراحي" sheetId="6" r:id="rId6"/>
    <sheet name="5 داخلي" sheetId="7" r:id="rId7"/>
    <sheet name="كودكان" sheetId="8" r:id="rId8"/>
    <sheet name="6" sheetId="9" r:id="rId9"/>
    <sheet name="بستري2" sheetId="41" r:id="rId10"/>
    <sheet name="CCU2" sheetId="45" r:id="rId11"/>
    <sheet name="CCU1" sheetId="10" r:id="rId12"/>
    <sheet name="VIP" sheetId="46" r:id="rId13"/>
    <sheet name="پست كت" sheetId="12" r:id="rId14"/>
    <sheet name="NICU" sheetId="14" r:id="rId15"/>
    <sheet name="شهريور" sheetId="15" state="hidden" r:id="rId16"/>
    <sheet name="مهر" sheetId="16" state="hidden" r:id="rId17"/>
    <sheet name="آبان" sheetId="17" state="hidden" r:id="rId18"/>
    <sheet name="نظام گرا" sheetId="18" state="hidden" r:id="rId19"/>
    <sheet name="كف" sheetId="19" state="hidden" r:id="rId20"/>
    <sheet name="Sheet3" sheetId="20" state="hidden" r:id="rId21"/>
    <sheet name="آذر" sheetId="21" state="hidden" r:id="rId22"/>
    <sheet name="دي" sheetId="22" state="hidden" r:id="rId23"/>
    <sheet name="بهمن" sheetId="23" state="hidden" r:id="rId24"/>
    <sheet name="اسفند" sheetId="24" state="hidden" r:id="rId25"/>
    <sheet name="كف اسفند" sheetId="25" state="hidden" r:id="rId26"/>
    <sheet name="98" sheetId="38" r:id="rId27"/>
    <sheet name="Sheet8" sheetId="47" r:id="rId28"/>
    <sheet name="Sheet1" sheetId="48" r:id="rId29"/>
    <sheet name="Sheet2" sheetId="49" r:id="rId30"/>
    <sheet name="Sheet4" sheetId="50" r:id="rId31"/>
    <sheet name="Sheet5" sheetId="51" r:id="rId32"/>
  </sheets>
  <calcPr calcId="152511"/>
</workbook>
</file>

<file path=xl/calcChain.xml><?xml version="1.0" encoding="utf-8"?>
<calcChain xmlns="http://schemas.openxmlformats.org/spreadsheetml/2006/main">
  <c r="G16" i="51" l="1"/>
  <c r="I16" i="51" s="1"/>
  <c r="G15" i="51"/>
  <c r="I15" i="51" s="1"/>
  <c r="G14" i="51"/>
  <c r="I14" i="51" s="1"/>
  <c r="G13" i="51"/>
  <c r="I13" i="51" s="1"/>
  <c r="G12" i="51"/>
  <c r="I12" i="51" s="1"/>
  <c r="G11" i="51"/>
  <c r="I11" i="51" s="1"/>
  <c r="G10" i="51"/>
  <c r="I10" i="51" s="1"/>
  <c r="I9" i="51"/>
  <c r="H9" i="51"/>
  <c r="G9" i="51"/>
  <c r="G8" i="51"/>
  <c r="H8" i="51" s="1"/>
  <c r="G7" i="51"/>
  <c r="I7" i="51" s="1"/>
  <c r="G6" i="51"/>
  <c r="I6" i="51" s="1"/>
  <c r="G5" i="51"/>
  <c r="H5" i="51" s="1"/>
  <c r="G4" i="51"/>
  <c r="I4" i="51" s="1"/>
  <c r="H13" i="51" l="1"/>
  <c r="H14" i="51"/>
  <c r="I5" i="51"/>
  <c r="H10" i="51"/>
  <c r="H6" i="51"/>
  <c r="H4" i="51"/>
  <c r="H12" i="51"/>
  <c r="H16" i="51"/>
  <c r="H7" i="51"/>
  <c r="I8" i="51"/>
  <c r="H11" i="51"/>
  <c r="H15" i="51"/>
  <c r="G17" i="50"/>
  <c r="I17" i="50" s="1"/>
  <c r="G16" i="50"/>
  <c r="H16" i="50" s="1"/>
  <c r="H15" i="50"/>
  <c r="G15" i="50"/>
  <c r="I15" i="50" s="1"/>
  <c r="G14" i="50"/>
  <c r="I14" i="50" s="1"/>
  <c r="G13" i="50"/>
  <c r="I13" i="50" s="1"/>
  <c r="G12" i="50"/>
  <c r="H12" i="50" s="1"/>
  <c r="G11" i="50"/>
  <c r="I11" i="50" s="1"/>
  <c r="G10" i="50"/>
  <c r="H10" i="50" s="1"/>
  <c r="G9" i="50"/>
  <c r="I9" i="50" s="1"/>
  <c r="G8" i="50"/>
  <c r="H8" i="50" s="1"/>
  <c r="I7" i="50"/>
  <c r="H7" i="50"/>
  <c r="G7" i="50"/>
  <c r="G6" i="50"/>
  <c r="H6" i="50" s="1"/>
  <c r="H5" i="50"/>
  <c r="G5" i="50"/>
  <c r="I5" i="50" s="1"/>
  <c r="G4" i="50"/>
  <c r="H4" i="50" s="1"/>
  <c r="G17" i="49"/>
  <c r="I17" i="49" s="1"/>
  <c r="H17" i="49"/>
  <c r="G16" i="49"/>
  <c r="I16" i="49" s="1"/>
  <c r="G15" i="49"/>
  <c r="I15" i="49" s="1"/>
  <c r="I14" i="49"/>
  <c r="G14" i="49"/>
  <c r="H14" i="49" s="1"/>
  <c r="G13" i="49"/>
  <c r="I13" i="49" s="1"/>
  <c r="G12" i="49"/>
  <c r="I12" i="49" s="1"/>
  <c r="G11" i="49"/>
  <c r="I11" i="49" s="1"/>
  <c r="G10" i="49"/>
  <c r="H10" i="49" s="1"/>
  <c r="G9" i="49"/>
  <c r="I9" i="49" s="1"/>
  <c r="G8" i="49"/>
  <c r="I8" i="49" s="1"/>
  <c r="G7" i="49"/>
  <c r="I7" i="49" s="1"/>
  <c r="G6" i="49"/>
  <c r="H6" i="49" s="1"/>
  <c r="G5" i="49"/>
  <c r="H5" i="49" s="1"/>
  <c r="G4" i="49"/>
  <c r="I4" i="49" s="1"/>
  <c r="H9" i="49" l="1"/>
  <c r="H11" i="50"/>
  <c r="H13" i="50"/>
  <c r="H17" i="50"/>
  <c r="I6" i="50"/>
  <c r="I10" i="50"/>
  <c r="H9" i="50"/>
  <c r="I6" i="49"/>
  <c r="I4" i="50"/>
  <c r="I8" i="50"/>
  <c r="I12" i="50"/>
  <c r="I16" i="50"/>
  <c r="H14" i="50"/>
  <c r="I5" i="49"/>
  <c r="I10" i="49"/>
  <c r="H13" i="49"/>
  <c r="H4" i="49"/>
  <c r="H8" i="49"/>
  <c r="H12" i="49"/>
  <c r="H16" i="49"/>
  <c r="H7" i="49"/>
  <c r="H11" i="49"/>
  <c r="H15" i="49"/>
  <c r="G16" i="48"/>
  <c r="I16" i="48" s="1"/>
  <c r="G15" i="48"/>
  <c r="I15" i="48" s="1"/>
  <c r="G14" i="48"/>
  <c r="H14" i="48" s="1"/>
  <c r="G13" i="48"/>
  <c r="I13" i="48" s="1"/>
  <c r="G12" i="48"/>
  <c r="I12" i="48" s="1"/>
  <c r="G11" i="48"/>
  <c r="I11" i="48" s="1"/>
  <c r="G10" i="48"/>
  <c r="H10" i="48" s="1"/>
  <c r="I9" i="48"/>
  <c r="H9" i="48"/>
  <c r="G9" i="48"/>
  <c r="G8" i="48"/>
  <c r="I8" i="48" s="1"/>
  <c r="G7" i="48"/>
  <c r="I7" i="48" s="1"/>
  <c r="G6" i="48"/>
  <c r="H6" i="48" s="1"/>
  <c r="G5" i="48"/>
  <c r="I5" i="48" s="1"/>
  <c r="G4" i="48"/>
  <c r="I4" i="48" s="1"/>
  <c r="H5" i="48" l="1"/>
  <c r="I14" i="48"/>
  <c r="I10" i="48"/>
  <c r="H13" i="48"/>
  <c r="I6" i="48"/>
  <c r="H4" i="48"/>
  <c r="H8" i="48"/>
  <c r="H12" i="48"/>
  <c r="H16" i="48"/>
  <c r="H7" i="48"/>
  <c r="H11" i="48"/>
  <c r="H15" i="48"/>
  <c r="G16" i="47"/>
  <c r="H16" i="47" s="1"/>
  <c r="G15" i="47"/>
  <c r="I15" i="47" s="1"/>
  <c r="G14" i="47"/>
  <c r="G13" i="47"/>
  <c r="H13" i="47" s="1"/>
  <c r="G12" i="47"/>
  <c r="I12" i="47" s="1"/>
  <c r="G11" i="47"/>
  <c r="I11" i="47" s="1"/>
  <c r="G10" i="47"/>
  <c r="H10" i="47" s="1"/>
  <c r="G9" i="47"/>
  <c r="H9" i="47" s="1"/>
  <c r="G8" i="47"/>
  <c r="I8" i="47" s="1"/>
  <c r="G7" i="47"/>
  <c r="I7" i="47" s="1"/>
  <c r="G6" i="47"/>
  <c r="H6" i="47" s="1"/>
  <c r="G5" i="47"/>
  <c r="I5" i="47" s="1"/>
  <c r="G4" i="47"/>
  <c r="I4" i="47" s="1"/>
  <c r="I6" i="47" l="1"/>
  <c r="H14" i="47"/>
  <c r="I14" i="47"/>
  <c r="I16" i="47"/>
  <c r="I13" i="47"/>
  <c r="I10" i="47"/>
  <c r="I9" i="47"/>
  <c r="H5" i="47"/>
  <c r="H4" i="47"/>
  <c r="H8" i="47"/>
  <c r="H12" i="47"/>
  <c r="H7" i="47"/>
  <c r="H11" i="47"/>
  <c r="H15" i="47"/>
  <c r="F14" i="46"/>
  <c r="B10" i="46"/>
  <c r="C8" i="46" s="1"/>
  <c r="D8" i="46" s="1"/>
  <c r="F8" i="46" s="1"/>
  <c r="C6" i="46" l="1"/>
  <c r="D6" i="46" s="1"/>
  <c r="F6" i="46" s="1"/>
  <c r="C7" i="46"/>
  <c r="D7" i="46" s="1"/>
  <c r="F7" i="46" s="1"/>
  <c r="C5" i="46"/>
  <c r="C9" i="46"/>
  <c r="D9" i="46" s="1"/>
  <c r="F9" i="46" s="1"/>
  <c r="F14" i="45"/>
  <c r="B10" i="45"/>
  <c r="C7" i="45" s="1"/>
  <c r="D7" i="45" s="1"/>
  <c r="F7" i="45" s="1"/>
  <c r="D5" i="46" l="1"/>
  <c r="C10" i="46"/>
  <c r="C6" i="45"/>
  <c r="D6" i="45" s="1"/>
  <c r="F6" i="45" s="1"/>
  <c r="C9" i="45"/>
  <c r="D9" i="45" s="1"/>
  <c r="F9" i="45" s="1"/>
  <c r="C5" i="45"/>
  <c r="D5" i="45" s="1"/>
  <c r="F5" i="45" s="1"/>
  <c r="C8" i="45"/>
  <c r="D8" i="45" s="1"/>
  <c r="F8" i="45" s="1"/>
  <c r="F10" i="45" l="1"/>
  <c r="F11" i="45" s="1"/>
  <c r="F12" i="45" s="1"/>
  <c r="F13" i="45" s="1"/>
  <c r="F15" i="45" s="1"/>
  <c r="F16" i="45" s="1"/>
  <c r="D10" i="46"/>
  <c r="F5" i="46"/>
  <c r="F10" i="46" s="1"/>
  <c r="F11" i="46" s="1"/>
  <c r="F12" i="46" s="1"/>
  <c r="F13" i="46" s="1"/>
  <c r="F15" i="46" s="1"/>
  <c r="F16" i="46" s="1"/>
  <c r="D10" i="45"/>
  <c r="C10" i="45"/>
  <c r="F14" i="41" l="1"/>
  <c r="B10" i="41"/>
  <c r="C8" i="41" s="1"/>
  <c r="D8" i="41" s="1"/>
  <c r="F8" i="41" s="1"/>
  <c r="C7" i="41" l="1"/>
  <c r="D7" i="41" s="1"/>
  <c r="F7" i="41" s="1"/>
  <c r="C6" i="41"/>
  <c r="D6" i="41" s="1"/>
  <c r="F6" i="41" s="1"/>
  <c r="C5" i="41"/>
  <c r="C9" i="41"/>
  <c r="D9" i="41" s="1"/>
  <c r="F9" i="41" s="1"/>
  <c r="D5" i="41" l="1"/>
  <c r="C10" i="41"/>
  <c r="G14" i="38"/>
  <c r="G13" i="38"/>
  <c r="G12" i="38"/>
  <c r="G11" i="38"/>
  <c r="G10" i="38"/>
  <c r="G9" i="38"/>
  <c r="G8" i="38"/>
  <c r="G7" i="38"/>
  <c r="G6" i="38"/>
  <c r="G5" i="38"/>
  <c r="G4" i="38"/>
  <c r="D10" i="41" l="1"/>
  <c r="F5" i="41"/>
  <c r="F10" i="41" s="1"/>
  <c r="F11" i="41" s="1"/>
  <c r="F12" i="41" s="1"/>
  <c r="F13" i="41" s="1"/>
  <c r="F15" i="41" s="1"/>
  <c r="F16" i="41" s="1"/>
  <c r="H5" i="38"/>
  <c r="I5" i="38"/>
  <c r="I9" i="38"/>
  <c r="H9" i="38"/>
  <c r="H6" i="38"/>
  <c r="I6" i="38"/>
  <c r="H14" i="38"/>
  <c r="I14" i="38"/>
  <c r="I7" i="38"/>
  <c r="H7" i="38"/>
  <c r="H12" i="38"/>
  <c r="I12" i="38"/>
  <c r="H10" i="38"/>
  <c r="I10" i="38"/>
  <c r="I8" i="38"/>
  <c r="H8" i="38"/>
  <c r="I4" i="38"/>
  <c r="H4" i="38"/>
  <c r="I13" i="38"/>
  <c r="H13" i="38"/>
  <c r="I11" i="38"/>
  <c r="H11" i="38"/>
  <c r="B10" i="1" l="1"/>
  <c r="B10" i="2"/>
  <c r="B10" i="3"/>
  <c r="G15" i="25" l="1"/>
  <c r="G14" i="25"/>
  <c r="G13" i="25"/>
  <c r="G12" i="25"/>
  <c r="G11" i="25"/>
  <c r="G8" i="25"/>
  <c r="G9" i="25"/>
  <c r="G10" i="25"/>
  <c r="G6" i="25"/>
  <c r="G7" i="25"/>
  <c r="G5" i="25"/>
  <c r="G4" i="25"/>
  <c r="G3" i="25"/>
  <c r="F5" i="24" l="1"/>
  <c r="F6" i="24"/>
  <c r="F7" i="24"/>
  <c r="F8" i="24"/>
  <c r="F9" i="24"/>
  <c r="F10" i="24"/>
  <c r="F11" i="24"/>
  <c r="F12" i="24"/>
  <c r="F13" i="24"/>
  <c r="F14" i="24"/>
  <c r="F15" i="24"/>
  <c r="F16" i="24"/>
  <c r="F4" i="24"/>
  <c r="F5" i="23"/>
  <c r="F6" i="23"/>
  <c r="F7" i="23"/>
  <c r="F8" i="23"/>
  <c r="F9" i="23"/>
  <c r="F10" i="23"/>
  <c r="F11" i="23"/>
  <c r="F12" i="23"/>
  <c r="F13" i="23"/>
  <c r="F14" i="23"/>
  <c r="F15" i="23"/>
  <c r="F16" i="23"/>
  <c r="F4" i="23"/>
  <c r="F5" i="22"/>
  <c r="F6" i="22"/>
  <c r="F7" i="22"/>
  <c r="F8" i="22"/>
  <c r="F9" i="22"/>
  <c r="F10" i="22"/>
  <c r="F11" i="22"/>
  <c r="F12" i="22"/>
  <c r="F15" i="22"/>
  <c r="F16" i="22"/>
  <c r="F17" i="22"/>
  <c r="F4" i="22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B10" i="6" l="1"/>
  <c r="G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F14" i="12"/>
  <c r="B10" i="12"/>
  <c r="C9" i="12" s="1"/>
  <c r="D9" i="12" s="1"/>
  <c r="F9" i="12" s="1"/>
  <c r="G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F4" i="17"/>
  <c r="F10" i="16"/>
  <c r="G16" i="16"/>
  <c r="G15" i="16"/>
  <c r="F15" i="16"/>
  <c r="G14" i="16"/>
  <c r="F14" i="16"/>
  <c r="G13" i="16"/>
  <c r="F13" i="16"/>
  <c r="G12" i="16"/>
  <c r="F12" i="16"/>
  <c r="G11" i="16"/>
  <c r="F11" i="16"/>
  <c r="G10" i="16"/>
  <c r="G9" i="16"/>
  <c r="F9" i="16"/>
  <c r="G8" i="16"/>
  <c r="F8" i="16"/>
  <c r="G7" i="16"/>
  <c r="F7" i="16"/>
  <c r="G6" i="16"/>
  <c r="F6" i="16"/>
  <c r="G5" i="16"/>
  <c r="F5" i="16"/>
  <c r="G4" i="16"/>
  <c r="F4" i="16"/>
  <c r="F14" i="5"/>
  <c r="F14" i="10"/>
  <c r="F14" i="7"/>
  <c r="F14" i="9"/>
  <c r="F14" i="8"/>
  <c r="F14" i="2"/>
  <c r="F14" i="1"/>
  <c r="F14" i="3"/>
  <c r="F6" i="15"/>
  <c r="F7" i="15"/>
  <c r="F8" i="15"/>
  <c r="F9" i="15"/>
  <c r="F10" i="15"/>
  <c r="F4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G9" i="15"/>
  <c r="G8" i="15"/>
  <c r="G7" i="15"/>
  <c r="G6" i="15"/>
  <c r="G5" i="15"/>
  <c r="F5" i="15"/>
  <c r="F14" i="14"/>
  <c r="B10" i="14"/>
  <c r="C9" i="14" s="1"/>
  <c r="D9" i="14" s="1"/>
  <c r="F9" i="14" s="1"/>
  <c r="C5" i="14" l="1"/>
  <c r="D5" i="14" s="1"/>
  <c r="C7" i="14"/>
  <c r="D7" i="14" s="1"/>
  <c r="F7" i="14" s="1"/>
  <c r="C6" i="14"/>
  <c r="D6" i="14" s="1"/>
  <c r="F6" i="14" s="1"/>
  <c r="C8" i="14"/>
  <c r="D8" i="14" s="1"/>
  <c r="F8" i="14" s="1"/>
  <c r="C6" i="12"/>
  <c r="D6" i="12" s="1"/>
  <c r="F6" i="12" s="1"/>
  <c r="C7" i="12"/>
  <c r="D7" i="12" s="1"/>
  <c r="F7" i="12" s="1"/>
  <c r="C5" i="12"/>
  <c r="D5" i="12" s="1"/>
  <c r="F5" i="12" s="1"/>
  <c r="C8" i="12"/>
  <c r="D8" i="12" s="1"/>
  <c r="F8" i="12" s="1"/>
  <c r="G4" i="15"/>
  <c r="F5" i="14"/>
  <c r="C10" i="14"/>
  <c r="F10" i="14" l="1"/>
  <c r="F11" i="14" s="1"/>
  <c r="F12" i="14" s="1"/>
  <c r="F13" i="14" s="1"/>
  <c r="F15" i="14" s="1"/>
  <c r="F16" i="14" s="1"/>
  <c r="D10" i="14"/>
  <c r="F10" i="12"/>
  <c r="F11" i="12" s="1"/>
  <c r="F12" i="12" s="1"/>
  <c r="F13" i="12" s="1"/>
  <c r="F15" i="12" s="1"/>
  <c r="F16" i="12" s="1"/>
  <c r="C10" i="12"/>
  <c r="D10" i="12"/>
  <c r="B10" i="5"/>
  <c r="C9" i="5" s="1"/>
  <c r="D9" i="5" s="1"/>
  <c r="F9" i="5" s="1"/>
  <c r="B10" i="10"/>
  <c r="C9" i="10" s="1"/>
  <c r="D9" i="10" s="1"/>
  <c r="F9" i="10" s="1"/>
  <c r="B10" i="9"/>
  <c r="C9" i="9" s="1"/>
  <c r="D9" i="9" s="1"/>
  <c r="F9" i="9" s="1"/>
  <c r="B10" i="8"/>
  <c r="C9" i="8" s="1"/>
  <c r="D9" i="8" s="1"/>
  <c r="F9" i="8" s="1"/>
  <c r="B10" i="7"/>
  <c r="C9" i="7" s="1"/>
  <c r="D9" i="7" s="1"/>
  <c r="F9" i="7" s="1"/>
  <c r="F14" i="6"/>
  <c r="C9" i="6"/>
  <c r="D9" i="6" s="1"/>
  <c r="F9" i="6" s="1"/>
  <c r="F14" i="4"/>
  <c r="B10" i="4"/>
  <c r="C9" i="4" s="1"/>
  <c r="D9" i="4" s="1"/>
  <c r="F9" i="4" s="1"/>
  <c r="C9" i="3"/>
  <c r="D9" i="3" s="1"/>
  <c r="F9" i="3" s="1"/>
  <c r="C9" i="2"/>
  <c r="D9" i="2" s="1"/>
  <c r="F9" i="2" s="1"/>
  <c r="C8" i="1"/>
  <c r="D8" i="1" s="1"/>
  <c r="F8" i="1" s="1"/>
  <c r="C6" i="5" l="1"/>
  <c r="D6" i="5" s="1"/>
  <c r="F6" i="5" s="1"/>
  <c r="C5" i="5"/>
  <c r="D5" i="5" s="1"/>
  <c r="F5" i="5" s="1"/>
  <c r="C7" i="5"/>
  <c r="D7" i="5" s="1"/>
  <c r="F7" i="5" s="1"/>
  <c r="C8" i="5"/>
  <c r="D8" i="5" s="1"/>
  <c r="F8" i="5" s="1"/>
  <c r="C6" i="3"/>
  <c r="D6" i="3" s="1"/>
  <c r="F6" i="3" s="1"/>
  <c r="C8" i="3"/>
  <c r="D8" i="3" s="1"/>
  <c r="F8" i="3" s="1"/>
  <c r="C5" i="3"/>
  <c r="C7" i="3"/>
  <c r="D7" i="3" s="1"/>
  <c r="F7" i="3" s="1"/>
  <c r="C5" i="10"/>
  <c r="D5" i="10" s="1"/>
  <c r="F5" i="10" s="1"/>
  <c r="C7" i="10"/>
  <c r="D7" i="10" s="1"/>
  <c r="F7" i="10" s="1"/>
  <c r="C6" i="10"/>
  <c r="D6" i="10" s="1"/>
  <c r="F6" i="10" s="1"/>
  <c r="C8" i="10"/>
  <c r="D8" i="10" s="1"/>
  <c r="F8" i="10" s="1"/>
  <c r="C6" i="9"/>
  <c r="D6" i="9" s="1"/>
  <c r="F6" i="9" s="1"/>
  <c r="C8" i="9"/>
  <c r="D8" i="9" s="1"/>
  <c r="F8" i="9" s="1"/>
  <c r="C5" i="9"/>
  <c r="D5" i="9" s="1"/>
  <c r="C7" i="9"/>
  <c r="D7" i="9" s="1"/>
  <c r="F7" i="9" s="1"/>
  <c r="C6" i="6"/>
  <c r="D6" i="6" s="1"/>
  <c r="F6" i="6" s="1"/>
  <c r="C8" i="6"/>
  <c r="D8" i="6" s="1"/>
  <c r="F8" i="6" s="1"/>
  <c r="C5" i="6"/>
  <c r="D5" i="6" s="1"/>
  <c r="F5" i="6" s="1"/>
  <c r="C7" i="6"/>
  <c r="D7" i="6" s="1"/>
  <c r="F7" i="6" s="1"/>
  <c r="C6" i="7"/>
  <c r="D6" i="7" s="1"/>
  <c r="F6" i="7" s="1"/>
  <c r="C8" i="7"/>
  <c r="D8" i="7" s="1"/>
  <c r="F8" i="7" s="1"/>
  <c r="C5" i="7"/>
  <c r="D5" i="7" s="1"/>
  <c r="F5" i="7" s="1"/>
  <c r="C7" i="7"/>
  <c r="D7" i="7" s="1"/>
  <c r="F7" i="7" s="1"/>
  <c r="C6" i="8"/>
  <c r="D6" i="8" s="1"/>
  <c r="F6" i="8" s="1"/>
  <c r="C8" i="8"/>
  <c r="D8" i="8" s="1"/>
  <c r="F8" i="8" s="1"/>
  <c r="C5" i="8"/>
  <c r="D5" i="8" s="1"/>
  <c r="F5" i="8" s="1"/>
  <c r="C7" i="8"/>
  <c r="D7" i="8" s="1"/>
  <c r="F7" i="8" s="1"/>
  <c r="C6" i="4"/>
  <c r="D6" i="4" s="1"/>
  <c r="F6" i="4" s="1"/>
  <c r="C7" i="4"/>
  <c r="D7" i="4" s="1"/>
  <c r="F7" i="4" s="1"/>
  <c r="C5" i="4"/>
  <c r="D5" i="4" s="1"/>
  <c r="F5" i="4" s="1"/>
  <c r="C8" i="4"/>
  <c r="D8" i="4" s="1"/>
  <c r="F8" i="4" s="1"/>
  <c r="C6" i="2"/>
  <c r="D6" i="2" s="1"/>
  <c r="F6" i="2" s="1"/>
  <c r="C5" i="2"/>
  <c r="C8" i="2"/>
  <c r="D8" i="2" s="1"/>
  <c r="F8" i="2" s="1"/>
  <c r="C7" i="2"/>
  <c r="D7" i="2" s="1"/>
  <c r="F7" i="2" s="1"/>
  <c r="C6" i="1"/>
  <c r="D6" i="1" s="1"/>
  <c r="F6" i="1" s="1"/>
  <c r="C5" i="1"/>
  <c r="C7" i="1"/>
  <c r="D7" i="1" s="1"/>
  <c r="F7" i="1" s="1"/>
  <c r="C9" i="1"/>
  <c r="D9" i="1" s="1"/>
  <c r="F9" i="1" s="1"/>
  <c r="C10" i="1" l="1"/>
  <c r="D5" i="2"/>
  <c r="C10" i="2"/>
  <c r="D5" i="3"/>
  <c r="C10" i="3"/>
  <c r="F10" i="5"/>
  <c r="F11" i="5" s="1"/>
  <c r="F12" i="5" s="1"/>
  <c r="F13" i="5" s="1"/>
  <c r="F15" i="5" s="1"/>
  <c r="F16" i="5" s="1"/>
  <c r="C10" i="5"/>
  <c r="D10" i="5"/>
  <c r="C10" i="4"/>
  <c r="F10" i="7"/>
  <c r="F11" i="7" s="1"/>
  <c r="F12" i="7" s="1"/>
  <c r="F13" i="7" s="1"/>
  <c r="F15" i="7" s="1"/>
  <c r="F16" i="7" s="1"/>
  <c r="C10" i="10"/>
  <c r="F10" i="6"/>
  <c r="F11" i="6" s="1"/>
  <c r="F12" i="6" s="1"/>
  <c r="F13" i="6" s="1"/>
  <c r="F15" i="6" s="1"/>
  <c r="F16" i="6" s="1"/>
  <c r="D10" i="9"/>
  <c r="F10" i="8"/>
  <c r="F11" i="8" s="1"/>
  <c r="F12" i="8" s="1"/>
  <c r="F13" i="8" s="1"/>
  <c r="F15" i="8" s="1"/>
  <c r="F16" i="8" s="1"/>
  <c r="D10" i="6"/>
  <c r="F10" i="10"/>
  <c r="F11" i="10" s="1"/>
  <c r="F12" i="10" s="1"/>
  <c r="F13" i="10" s="1"/>
  <c r="F15" i="10" s="1"/>
  <c r="F16" i="10" s="1"/>
  <c r="D10" i="4"/>
  <c r="F5" i="9"/>
  <c r="F10" i="9" s="1"/>
  <c r="F11" i="9" s="1"/>
  <c r="F12" i="9" s="1"/>
  <c r="F13" i="9" s="1"/>
  <c r="F15" i="9" s="1"/>
  <c r="F16" i="9" s="1"/>
  <c r="D10" i="10"/>
  <c r="C10" i="9"/>
  <c r="C10" i="6"/>
  <c r="C10" i="7"/>
  <c r="D10" i="7"/>
  <c r="C10" i="8"/>
  <c r="D10" i="8"/>
  <c r="F10" i="4"/>
  <c r="F11" i="4" s="1"/>
  <c r="F12" i="4" s="1"/>
  <c r="F13" i="4" s="1"/>
  <c r="F15" i="4" s="1"/>
  <c r="F16" i="4" s="1"/>
  <c r="D5" i="1"/>
  <c r="D10" i="1" s="1"/>
  <c r="F5" i="2" l="1"/>
  <c r="F10" i="2" s="1"/>
  <c r="F11" i="2" s="1"/>
  <c r="F12" i="2" s="1"/>
  <c r="F13" i="2" s="1"/>
  <c r="F15" i="2" s="1"/>
  <c r="F16" i="2" s="1"/>
  <c r="D10" i="2"/>
  <c r="F5" i="3"/>
  <c r="F10" i="3" s="1"/>
  <c r="F11" i="3" s="1"/>
  <c r="F12" i="3" s="1"/>
  <c r="F13" i="3" s="1"/>
  <c r="F15" i="3" s="1"/>
  <c r="F16" i="3" s="1"/>
  <c r="D10" i="3"/>
  <c r="F5" i="1"/>
  <c r="F10" i="1" s="1"/>
  <c r="F11" i="1" s="1"/>
  <c r="F12" i="1" s="1"/>
  <c r="F13" i="1" s="1"/>
  <c r="F15" i="1" s="1"/>
  <c r="F16" i="1" s="1"/>
</calcChain>
</file>

<file path=xl/sharedStrings.xml><?xml version="1.0" encoding="utf-8"?>
<sst xmlns="http://schemas.openxmlformats.org/spreadsheetml/2006/main" count="908" uniqueCount="164">
  <si>
    <t>بخش</t>
  </si>
  <si>
    <t>تعداد تخت</t>
  </si>
  <si>
    <t>SELF CARE</t>
  </si>
  <si>
    <t>PARTIAL CARE</t>
  </si>
  <si>
    <t>TOTAL CARE</t>
  </si>
  <si>
    <t>MODERATE ICU CARE</t>
  </si>
  <si>
    <t>TOTAL ICU CARE</t>
  </si>
  <si>
    <t>نمرات سطح بندي</t>
  </si>
  <si>
    <t>درصد بيماران از كل تخت</t>
  </si>
  <si>
    <t>تبديل به عدد</t>
  </si>
  <si>
    <t>ساعت مراقبت</t>
  </si>
  <si>
    <t>مراقبت مستقيم</t>
  </si>
  <si>
    <t>مجموع مراقبت مستقيم</t>
  </si>
  <si>
    <t>مراقبت مستقيم هر تخت</t>
  </si>
  <si>
    <t>مراقبت مستقيم و غير مستقيم هر تخت</t>
  </si>
  <si>
    <t>صورت</t>
  </si>
  <si>
    <t>مخرج</t>
  </si>
  <si>
    <t>تعداد نيرو به ازاي هر تخت</t>
  </si>
  <si>
    <t>تعداد نيروي كل</t>
  </si>
  <si>
    <t>4زنان</t>
  </si>
  <si>
    <t>بخش3</t>
  </si>
  <si>
    <t>بخش صدر</t>
  </si>
  <si>
    <t>بخش ICU</t>
  </si>
  <si>
    <t>بخش 4جراحي</t>
  </si>
  <si>
    <t>بخش 5جراحي</t>
  </si>
  <si>
    <t>بخش 5داخلي</t>
  </si>
  <si>
    <t>بخش كودكان</t>
  </si>
  <si>
    <t>بخش  6</t>
  </si>
  <si>
    <t>بخش پست كت</t>
  </si>
  <si>
    <t>نيروي موجود بعلاوه سرپرستار</t>
  </si>
  <si>
    <t>تعداد نيروي مورد نياز</t>
  </si>
  <si>
    <t>70 درصد نيروي حرفه اي</t>
  </si>
  <si>
    <t>صدر</t>
  </si>
  <si>
    <t>ICU</t>
  </si>
  <si>
    <t>4 جراحي</t>
  </si>
  <si>
    <t>كودكان</t>
  </si>
  <si>
    <t>5داخلي</t>
  </si>
  <si>
    <t>5جراحي</t>
  </si>
  <si>
    <t>CCU1</t>
  </si>
  <si>
    <t>CCU2</t>
  </si>
  <si>
    <t>پست كت</t>
  </si>
  <si>
    <t>بخش NICU</t>
  </si>
  <si>
    <t>NICU</t>
  </si>
  <si>
    <t>شهريور</t>
  </si>
  <si>
    <t>مهر</t>
  </si>
  <si>
    <t xml:space="preserve">     </t>
  </si>
  <si>
    <t>تعداد نيروي مورد نياز هر بخش بر اساس روش نظام گرا</t>
  </si>
  <si>
    <t>70 درصد نيروي حرفه اي(پرستار) بدون سرپرستار</t>
  </si>
  <si>
    <t>آبان</t>
  </si>
  <si>
    <t>بخش 3</t>
  </si>
  <si>
    <t xml:space="preserve">تعداد پرستار مورد نياز </t>
  </si>
  <si>
    <t>تعداد كمك بهيار مورد نياز</t>
  </si>
  <si>
    <t>icu</t>
  </si>
  <si>
    <t>4 زنان</t>
  </si>
  <si>
    <t>5 جراحي</t>
  </si>
  <si>
    <t>5 داخلي</t>
  </si>
  <si>
    <t>اطفال</t>
  </si>
  <si>
    <t>بخش 6</t>
  </si>
  <si>
    <t>ccu1</t>
  </si>
  <si>
    <t>ccu2</t>
  </si>
  <si>
    <t>تعداد نيروي موجود و تعداد نيروي مورد نياز براساس روش نظام گرا</t>
  </si>
  <si>
    <t>تعداد كمك بهيار موجود</t>
  </si>
  <si>
    <t>تعداد پرستار موجود</t>
  </si>
  <si>
    <t>اورژانس</t>
  </si>
  <si>
    <t>اتاق عمل</t>
  </si>
  <si>
    <t>تعداد بيماران هر بخش</t>
  </si>
  <si>
    <t>سوپروايزرهاي باليني</t>
  </si>
  <si>
    <t>سوپروايزر آموزشي</t>
  </si>
  <si>
    <t>سرپرستاران</t>
  </si>
  <si>
    <t>كارشناسان و تكنسين هاي اتاق عمل</t>
  </si>
  <si>
    <t>كمك بهياران</t>
  </si>
  <si>
    <t>شرح</t>
  </si>
  <si>
    <t>رديف</t>
  </si>
  <si>
    <t>تكنسين دياليز</t>
  </si>
  <si>
    <t xml:space="preserve"> ماماها</t>
  </si>
  <si>
    <t xml:space="preserve">پرستاران </t>
  </si>
  <si>
    <t>كارشناس ريكاوري</t>
  </si>
  <si>
    <t>منشي</t>
  </si>
  <si>
    <t>نيروي موجود</t>
  </si>
  <si>
    <t xml:space="preserve">تعداد نيروي مورد نياز </t>
  </si>
  <si>
    <t>كسر/اضافه</t>
  </si>
  <si>
    <t>4+</t>
  </si>
  <si>
    <t>2+</t>
  </si>
  <si>
    <t>2-</t>
  </si>
  <si>
    <t>1+</t>
  </si>
  <si>
    <t>0</t>
  </si>
  <si>
    <t>4-</t>
  </si>
  <si>
    <t>5+</t>
  </si>
  <si>
    <t>تعداد كل پرستاران موجود</t>
  </si>
  <si>
    <t>تعداد پرستاران مورد نياز</t>
  </si>
  <si>
    <t>5-</t>
  </si>
  <si>
    <t>10-</t>
  </si>
  <si>
    <t>8-</t>
  </si>
  <si>
    <t>3-</t>
  </si>
  <si>
    <t>6-</t>
  </si>
  <si>
    <t>نيروي موجود بدون سرپرستار</t>
  </si>
  <si>
    <t>آذر</t>
  </si>
  <si>
    <t>1-</t>
  </si>
  <si>
    <t>تعداد تخت فعال اتاق عمل در روز 7 اتاق و در شب 3 اتاق ميباشد</t>
  </si>
  <si>
    <t>تعداد نيروي موجود و نيروي مورد نياز براساس روش پايه (كف) در تمام شيفت ها  در بيمارستان مهر     آذرماه 95</t>
  </si>
  <si>
    <t>دي</t>
  </si>
  <si>
    <t>بهمن</t>
  </si>
  <si>
    <t>اسفند95</t>
  </si>
  <si>
    <t>6+</t>
  </si>
  <si>
    <t>3+</t>
  </si>
  <si>
    <t>تعداد پرستار مورد نياز (كف)</t>
  </si>
  <si>
    <t>تعداد نيروي موجود و نيروي مورد نياز  در تمام شيفت ها  در بيمارستان مهر اسفند ماه 95</t>
  </si>
  <si>
    <t>تعداد پرستار مورد نياز (نظام گرا)</t>
  </si>
  <si>
    <t>بلوك زايمان</t>
  </si>
  <si>
    <t>كت لب</t>
  </si>
  <si>
    <t>آندوسكوپي</t>
  </si>
  <si>
    <t>اكو</t>
  </si>
  <si>
    <t>دياليز</t>
  </si>
  <si>
    <t>سنگ شكن</t>
  </si>
  <si>
    <t>كنترل عفونت</t>
  </si>
  <si>
    <t>روزانه</t>
  </si>
  <si>
    <t>درمانگاه</t>
  </si>
  <si>
    <t>71 درصد نيروي حرفه اي</t>
  </si>
  <si>
    <t>تعداد نيروي كمك بهيار</t>
  </si>
  <si>
    <t>70 درصد نيروي حرفه اي(پرستار)</t>
  </si>
  <si>
    <t>نيروي پرستار موجود بعلاوه سرپرستار</t>
  </si>
  <si>
    <t>نيروي كمك بهيار موجود بعلاوه سرپرستار</t>
  </si>
  <si>
    <t>نوزادان</t>
  </si>
  <si>
    <t>اتوكلاو</t>
  </si>
  <si>
    <t>نوار مغز</t>
  </si>
  <si>
    <t>4منشي -7 كمك بهيار</t>
  </si>
  <si>
    <t>1كمك بهيار</t>
  </si>
  <si>
    <t xml:space="preserve"> 1 سرپرستار</t>
  </si>
  <si>
    <t xml:space="preserve">18 منشي </t>
  </si>
  <si>
    <t>1 پرستار</t>
  </si>
  <si>
    <t>1 سرپرستار</t>
  </si>
  <si>
    <t>1 كمك بهيار</t>
  </si>
  <si>
    <t>4كمك بهيار</t>
  </si>
  <si>
    <t>1 كمك بهيار و 1 منشي</t>
  </si>
  <si>
    <t>1پرستار</t>
  </si>
  <si>
    <t>1 منشي</t>
  </si>
  <si>
    <t>4 پرستار</t>
  </si>
  <si>
    <t>1 منشي و كمك بهيار</t>
  </si>
  <si>
    <t>2 كمك بهيار</t>
  </si>
  <si>
    <t>9كمك بهيار</t>
  </si>
  <si>
    <t>ايمني بيمار</t>
  </si>
  <si>
    <t>5 منشي - 2 داروخانه - 1 بايگان- 1 مدارك پزشكي- 4 كمك بهيار</t>
  </si>
  <si>
    <t xml:space="preserve">(76)                          23 كارشناس هوشبري- 6كاردان هوشبري- 4 تكنسين اتاق عمل- 6 كاردان اتاق عمل- 25 كارشناس اتاق عمل - 1 ماما و سرپرستار </t>
  </si>
  <si>
    <t>بخش روزانه2</t>
  </si>
  <si>
    <t xml:space="preserve">نيروي كمك بهيار موجود </t>
  </si>
  <si>
    <t>بخشVIP</t>
  </si>
  <si>
    <t>VIP</t>
  </si>
  <si>
    <t>بخش CCU2</t>
  </si>
  <si>
    <t>بخش CCU1</t>
  </si>
  <si>
    <t>3 پرستار</t>
  </si>
  <si>
    <t>1 منشي و 1كمك بهيار</t>
  </si>
  <si>
    <t xml:space="preserve">(69)                          19 كارشناس هوشبري- 11كاردان هوشبري-  9 كاردان اتاق عمل- 28 كارشناس اتاق عمل - 1 ماما و سرپرستار </t>
  </si>
  <si>
    <t>4 منشي - 2 داروخانه - 1 بايگان- 1 مدارك پزشكي- 4 كمك بهيار</t>
  </si>
  <si>
    <t>بستري</t>
  </si>
  <si>
    <t>4منشي -8كمك بهيار</t>
  </si>
  <si>
    <t xml:space="preserve">20 منشي </t>
  </si>
  <si>
    <t>10كمك بهيار</t>
  </si>
  <si>
    <t>ارديبهشت 1401</t>
  </si>
  <si>
    <t>اسفند و بهمن 1400</t>
  </si>
  <si>
    <t>فروردين 1402</t>
  </si>
  <si>
    <t>بستري2</t>
  </si>
  <si>
    <t>ارديبهشت 1402</t>
  </si>
  <si>
    <t>خرداد 1402</t>
  </si>
  <si>
    <t>VIP و بستري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</si>
</sst>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Mitra"/>
      <charset val="178"/>
    </font>
    <font>
      <b/>
      <sz val="11"/>
      <color theme="1"/>
      <name val="B Mitra"/>
      <charset val="178"/>
    </font>
    <font>
      <b/>
      <sz val="14"/>
      <color theme="1"/>
      <name val="B Titr"/>
      <charset val="178"/>
    </font>
    <font>
      <b/>
      <sz val="14"/>
      <color theme="1"/>
      <name val="B Mitra"/>
      <charset val="178"/>
    </font>
    <font>
      <b/>
      <sz val="16"/>
      <color theme="1"/>
      <name val="B Titr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B Mitra"/>
      <charset val="178"/>
    </font>
    <font>
      <sz val="16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 applyFill="1"/>
    <xf numFmtId="0" fontId="2" fillId="0" borderId="0" xfId="0" applyFont="1" applyAlignment="1">
      <alignment horizontal="center" vertical="center" readingOrder="2"/>
    </xf>
    <xf numFmtId="1" fontId="2" fillId="0" borderId="0" xfId="0" applyNumberFormat="1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1" fontId="3" fillId="0" borderId="1" xfId="0" applyNumberFormat="1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1" fontId="4" fillId="0" borderId="1" xfId="0" applyNumberFormat="1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1" fontId="2" fillId="0" borderId="1" xfId="0" applyNumberFormat="1" applyFont="1" applyBorder="1" applyAlignment="1">
      <alignment horizontal="center" vertical="center" readingOrder="2"/>
    </xf>
    <xf numFmtId="0" fontId="4" fillId="0" borderId="1" xfId="0" applyFont="1" applyFill="1" applyBorder="1" applyAlignment="1">
      <alignment horizontal="center" vertical="center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 applyAlignment="1">
      <alignment readingOrder="2"/>
    </xf>
    <xf numFmtId="0" fontId="6" fillId="0" borderId="0" xfId="0" applyFont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readingOrder="2"/>
    </xf>
    <xf numFmtId="49" fontId="9" fillId="0" borderId="1" xfId="0" applyNumberFormat="1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readingOrder="2"/>
    </xf>
    <xf numFmtId="0" fontId="6" fillId="3" borderId="8" xfId="0" applyFont="1" applyFill="1" applyBorder="1" applyAlignment="1">
      <alignment vertical="center" readingOrder="2"/>
    </xf>
    <xf numFmtId="0" fontId="6" fillId="0" borderId="1" xfId="0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1" fontId="10" fillId="0" borderId="1" xfId="0" applyNumberFormat="1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vertical="center" readingOrder="2"/>
    </xf>
    <xf numFmtId="0" fontId="6" fillId="0" borderId="3" xfId="0" applyFont="1" applyBorder="1" applyAlignment="1">
      <alignment vertical="center" readingOrder="2"/>
    </xf>
    <xf numFmtId="0" fontId="6" fillId="0" borderId="4" xfId="0" applyFont="1" applyBorder="1" applyAlignment="1">
      <alignment vertical="center" readingOrder="2"/>
    </xf>
    <xf numFmtId="0" fontId="1" fillId="4" borderId="0" xfId="0" applyFont="1" applyFill="1"/>
    <xf numFmtId="164" fontId="1" fillId="4" borderId="0" xfId="0" applyNumberFormat="1" applyFont="1" applyFill="1"/>
    <xf numFmtId="0" fontId="1" fillId="0" borderId="0" xfId="0" applyFont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1" fontId="1" fillId="0" borderId="1" xfId="0" applyNumberFormat="1" applyFont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1" fontId="1" fillId="0" borderId="1" xfId="0" applyNumberFormat="1" applyFont="1" applyFill="1" applyBorder="1" applyAlignment="1">
      <alignment horizontal="center" vertical="center" readingOrder="2"/>
    </xf>
    <xf numFmtId="1" fontId="1" fillId="0" borderId="0" xfId="0" applyNumberFormat="1" applyFont="1" applyAlignment="1">
      <alignment horizontal="center" vertical="center" readingOrder="2"/>
    </xf>
    <xf numFmtId="1" fontId="11" fillId="0" borderId="1" xfId="0" applyNumberFormat="1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readingOrder="2"/>
    </xf>
    <xf numFmtId="0" fontId="11" fillId="0" borderId="3" xfId="0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readingOrder="2"/>
    </xf>
    <xf numFmtId="0" fontId="11" fillId="0" borderId="5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 readingOrder="2"/>
    </xf>
    <xf numFmtId="0" fontId="1" fillId="0" borderId="9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1" fontId="1" fillId="0" borderId="9" xfId="0" applyNumberFormat="1" applyFont="1" applyFill="1" applyBorder="1" applyAlignment="1">
      <alignment horizontal="center" vertical="center" readingOrder="2"/>
    </xf>
    <xf numFmtId="1" fontId="1" fillId="0" borderId="6" xfId="0" applyNumberFormat="1" applyFont="1" applyFill="1" applyBorder="1" applyAlignment="1">
      <alignment horizontal="center" vertical="center" readingOrder="2"/>
    </xf>
    <xf numFmtId="1" fontId="1" fillId="0" borderId="9" xfId="0" applyNumberFormat="1" applyFont="1" applyBorder="1" applyAlignment="1">
      <alignment horizontal="center" vertical="center" readingOrder="2"/>
    </xf>
    <xf numFmtId="1" fontId="1" fillId="0" borderId="6" xfId="0" applyNumberFormat="1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</xdr:row>
      <xdr:rowOff>323850</xdr:rowOff>
    </xdr:from>
    <xdr:to>
      <xdr:col>6</xdr:col>
      <xdr:colOff>19050</xdr:colOff>
      <xdr:row>17</xdr:row>
      <xdr:rowOff>9525</xdr:rowOff>
    </xdr:to>
    <xdr:cxnSp macro="">
      <xdr:nvCxnSpPr>
        <xdr:cNvPr id="3" name="Straight Connector 2"/>
        <xdr:cNvCxnSpPr/>
      </xdr:nvCxnSpPr>
      <xdr:spPr>
        <a:xfrm flipH="1">
          <a:off x="11388956775" y="5705475"/>
          <a:ext cx="9525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9" sqref="B9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59" t="s">
        <v>20</v>
      </c>
      <c r="B1" s="59"/>
    </row>
    <row r="2" spans="1:6" ht="19.5" customHeight="1" x14ac:dyDescent="0.45">
      <c r="A2" s="1" t="s">
        <v>1</v>
      </c>
      <c r="B2" s="1">
        <v>18</v>
      </c>
    </row>
    <row r="3" spans="1:6" ht="30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310</v>
      </c>
      <c r="C7" s="2">
        <f>B7*100/B10</f>
        <v>91.445427728613566</v>
      </c>
      <c r="D7" s="2">
        <f>C7*B2/100</f>
        <v>16.460176991150444</v>
      </c>
      <c r="E7" s="1">
        <v>3.5</v>
      </c>
      <c r="F7" s="2">
        <f t="shared" si="0"/>
        <v>57.610619469026553</v>
      </c>
    </row>
    <row r="8" spans="1:6" x14ac:dyDescent="0.45">
      <c r="A8" s="1" t="s">
        <v>5</v>
      </c>
      <c r="B8" s="1">
        <v>29</v>
      </c>
      <c r="C8" s="2">
        <f>B8*100/B10</f>
        <v>8.5545722713864301</v>
      </c>
      <c r="D8" s="2">
        <f>C8*B2/100</f>
        <v>1.5398230088495575</v>
      </c>
      <c r="E8" s="1">
        <v>12</v>
      </c>
      <c r="F8" s="2">
        <f t="shared" si="0"/>
        <v>18.477876106194689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339</v>
      </c>
      <c r="C10" s="3">
        <f>SUM(C5:C9)</f>
        <v>100</v>
      </c>
      <c r="D10" s="2">
        <f>SUM(D5:D9)</f>
        <v>18</v>
      </c>
      <c r="F10" s="2">
        <f>SUM(F5:F9)</f>
        <v>76.088495575221245</v>
      </c>
    </row>
    <row r="11" spans="1:6" x14ac:dyDescent="0.45">
      <c r="A11" s="1" t="s">
        <v>13</v>
      </c>
      <c r="F11" s="2">
        <f>F10/B2</f>
        <v>4.227138643067847</v>
      </c>
    </row>
    <row r="12" spans="1:6" x14ac:dyDescent="0.45">
      <c r="A12" s="1" t="s">
        <v>14</v>
      </c>
      <c r="F12" s="2">
        <f>F11+0.7</f>
        <v>4.9271386430678472</v>
      </c>
    </row>
    <row r="13" spans="1:6" x14ac:dyDescent="0.45">
      <c r="A13" s="1" t="s">
        <v>15</v>
      </c>
      <c r="F13" s="2">
        <f>365*F12*1</f>
        <v>1798.4056047197641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1.1754284998168394</v>
      </c>
    </row>
    <row r="16" spans="1:6" s="48" customFormat="1" x14ac:dyDescent="0.45">
      <c r="A16" s="48" t="s">
        <v>18</v>
      </c>
      <c r="D16" s="49"/>
      <c r="F16" s="49">
        <f>F15*B2</f>
        <v>21.157712996703108</v>
      </c>
    </row>
  </sheetData>
  <mergeCells count="1">
    <mergeCell ref="A1:B1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D17" sqref="D17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59" t="s">
        <v>143</v>
      </c>
      <c r="B1" s="59"/>
    </row>
    <row r="2" spans="1:6" ht="19.5" customHeight="1" x14ac:dyDescent="0.45">
      <c r="A2" s="1" t="s">
        <v>1</v>
      </c>
      <c r="B2" s="1">
        <v>7</v>
      </c>
    </row>
    <row r="3" spans="1:6" ht="30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45</v>
      </c>
      <c r="C6" s="2">
        <f>B6*100/B10</f>
        <v>57.692307692307693</v>
      </c>
      <c r="D6" s="2">
        <f>C6*B2/100</f>
        <v>4.0384615384615383</v>
      </c>
      <c r="E6" s="1">
        <v>2.5</v>
      </c>
      <c r="F6" s="2">
        <f t="shared" ref="F6:F9" si="0">E6*D6</f>
        <v>10.096153846153847</v>
      </c>
    </row>
    <row r="7" spans="1:6" x14ac:dyDescent="0.45">
      <c r="A7" s="1" t="s">
        <v>4</v>
      </c>
      <c r="B7" s="1">
        <v>33</v>
      </c>
      <c r="C7" s="2">
        <f>B7*100/B10</f>
        <v>42.307692307692307</v>
      </c>
      <c r="D7" s="2">
        <f>C7*B2/100</f>
        <v>2.9615384615384612</v>
      </c>
      <c r="E7" s="1">
        <v>3.5</v>
      </c>
      <c r="F7" s="2">
        <f t="shared" si="0"/>
        <v>10.365384615384615</v>
      </c>
    </row>
    <row r="8" spans="1:6" x14ac:dyDescent="0.45">
      <c r="A8" s="1" t="s">
        <v>5</v>
      </c>
      <c r="B8" s="1">
        <v>0</v>
      </c>
      <c r="C8" s="2">
        <f>B8*100/B10</f>
        <v>0</v>
      </c>
      <c r="D8" s="2">
        <f>C8*B2/100</f>
        <v>0</v>
      </c>
      <c r="E8" s="1">
        <v>12</v>
      </c>
      <c r="F8" s="2">
        <f t="shared" si="0"/>
        <v>0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78</v>
      </c>
      <c r="C10" s="3">
        <f>SUM(C5:C9)</f>
        <v>100</v>
      </c>
      <c r="D10" s="2">
        <f>SUM(D5:D9)</f>
        <v>7</v>
      </c>
      <c r="F10" s="2">
        <f>SUM(F5:F9)</f>
        <v>20.46153846153846</v>
      </c>
    </row>
    <row r="11" spans="1:6" x14ac:dyDescent="0.45">
      <c r="A11" s="1" t="s">
        <v>13</v>
      </c>
      <c r="F11" s="2">
        <f>F10/B2</f>
        <v>2.9230769230769229</v>
      </c>
    </row>
    <row r="12" spans="1:6" x14ac:dyDescent="0.45">
      <c r="A12" s="1" t="s">
        <v>14</v>
      </c>
      <c r="F12" s="2">
        <f>F11+0.7</f>
        <v>3.6230769230769226</v>
      </c>
    </row>
    <row r="13" spans="1:6" x14ac:dyDescent="0.45">
      <c r="A13" s="1" t="s">
        <v>15</v>
      </c>
      <c r="F13" s="2">
        <f>365*F12*1</f>
        <v>1322.4230769230767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0.86432880844645532</v>
      </c>
    </row>
    <row r="16" spans="1:6" s="48" customFormat="1" x14ac:dyDescent="0.45">
      <c r="A16" s="48" t="s">
        <v>18</v>
      </c>
      <c r="D16" s="49"/>
      <c r="F16" s="49">
        <f>F15*B2</f>
        <v>6.0503016591251875</v>
      </c>
    </row>
  </sheetData>
  <mergeCells count="1">
    <mergeCell ref="A1:B1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D18" sqref="D18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147</v>
      </c>
    </row>
    <row r="2" spans="1:6" x14ac:dyDescent="0.45">
      <c r="A2" s="1" t="s">
        <v>1</v>
      </c>
      <c r="B2" s="1">
        <v>10</v>
      </c>
    </row>
    <row r="3" spans="1:6" ht="37.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43</v>
      </c>
      <c r="C7" s="2">
        <f>B7*100/B10</f>
        <v>16.602316602316602</v>
      </c>
      <c r="D7" s="2">
        <f>C7*B2/100</f>
        <v>1.6602316602316602</v>
      </c>
      <c r="E7" s="1">
        <v>3.5</v>
      </c>
      <c r="F7" s="2">
        <f t="shared" si="0"/>
        <v>5.8108108108108105</v>
      </c>
    </row>
    <row r="8" spans="1:6" x14ac:dyDescent="0.45">
      <c r="A8" s="1" t="s">
        <v>5</v>
      </c>
      <c r="B8" s="1">
        <v>207</v>
      </c>
      <c r="C8" s="2">
        <f>B8*100/B10</f>
        <v>79.922779922779924</v>
      </c>
      <c r="D8" s="2">
        <f>C8*B2/100</f>
        <v>7.9922779922779918</v>
      </c>
      <c r="E8" s="1">
        <v>12</v>
      </c>
      <c r="F8" s="2">
        <f t="shared" si="0"/>
        <v>95.907335907335906</v>
      </c>
    </row>
    <row r="9" spans="1:6" x14ac:dyDescent="0.45">
      <c r="A9" s="1" t="s">
        <v>6</v>
      </c>
      <c r="B9" s="1">
        <v>9</v>
      </c>
      <c r="C9" s="2">
        <f>B9*100/B10</f>
        <v>3.4749034749034751</v>
      </c>
      <c r="D9" s="2">
        <f>C9*B2/100</f>
        <v>0.34749034749034746</v>
      </c>
      <c r="E9" s="1">
        <v>20</v>
      </c>
      <c r="F9" s="2">
        <f t="shared" si="0"/>
        <v>6.9498069498069492</v>
      </c>
    </row>
    <row r="10" spans="1:6" x14ac:dyDescent="0.45">
      <c r="A10" s="1" t="s">
        <v>12</v>
      </c>
      <c r="B10" s="1">
        <f>SUM(B5:B9)</f>
        <v>259</v>
      </c>
      <c r="C10" s="3">
        <f>SUM(C5:C9)</f>
        <v>100</v>
      </c>
      <c r="D10" s="3">
        <f>SUM(D5:D9)</f>
        <v>10</v>
      </c>
      <c r="F10" s="2">
        <f>SUM(F5:F9)</f>
        <v>108.66795366795367</v>
      </c>
    </row>
    <row r="11" spans="1:6" x14ac:dyDescent="0.45">
      <c r="A11" s="6" t="s">
        <v>13</v>
      </c>
      <c r="F11" s="2">
        <f>F10/B2</f>
        <v>10.866795366795367</v>
      </c>
    </row>
    <row r="12" spans="1:6" x14ac:dyDescent="0.45">
      <c r="A12" s="1" t="s">
        <v>14</v>
      </c>
      <c r="F12" s="2">
        <f>F11+0.7</f>
        <v>11.566795366795366</v>
      </c>
    </row>
    <row r="13" spans="1:6" x14ac:dyDescent="0.45">
      <c r="A13" s="1" t="s">
        <v>15</v>
      </c>
      <c r="F13" s="2">
        <f>365*F12*1</f>
        <v>4221.8803088803088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2.7593988946930121</v>
      </c>
    </row>
    <row r="16" spans="1:6" s="48" customFormat="1" x14ac:dyDescent="0.45">
      <c r="A16" s="48" t="s">
        <v>18</v>
      </c>
      <c r="D16" s="49"/>
      <c r="F16" s="49">
        <f>F15*B2</f>
        <v>27.593988946930121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10" sqref="B10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148</v>
      </c>
    </row>
    <row r="2" spans="1:6" x14ac:dyDescent="0.45">
      <c r="A2" s="1" t="s">
        <v>1</v>
      </c>
      <c r="B2" s="1">
        <v>11</v>
      </c>
    </row>
    <row r="3" spans="1:6" ht="37.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100</v>
      </c>
      <c r="C7" s="2">
        <f>B7*100/B10</f>
        <v>26.881720430107528</v>
      </c>
      <c r="D7" s="2">
        <f>C7*B2/100</f>
        <v>2.956989247311828</v>
      </c>
      <c r="E7" s="1">
        <v>3.5</v>
      </c>
      <c r="F7" s="2">
        <f t="shared" si="0"/>
        <v>10.349462365591398</v>
      </c>
    </row>
    <row r="8" spans="1:6" x14ac:dyDescent="0.45">
      <c r="A8" s="1" t="s">
        <v>5</v>
      </c>
      <c r="B8" s="1">
        <v>210</v>
      </c>
      <c r="C8" s="2">
        <f>B8*100/B10</f>
        <v>56.451612903225808</v>
      </c>
      <c r="D8" s="2">
        <f>C8*B2/100</f>
        <v>6.209677419354839</v>
      </c>
      <c r="E8" s="1">
        <v>12</v>
      </c>
      <c r="F8" s="2">
        <f t="shared" si="0"/>
        <v>74.516129032258064</v>
      </c>
    </row>
    <row r="9" spans="1:6" x14ac:dyDescent="0.45">
      <c r="A9" s="1" t="s">
        <v>6</v>
      </c>
      <c r="B9" s="1">
        <v>62</v>
      </c>
      <c r="C9" s="2">
        <f>B9*100/B10</f>
        <v>16.666666666666668</v>
      </c>
      <c r="D9" s="2">
        <f>C9*B2/100</f>
        <v>1.8333333333333335</v>
      </c>
      <c r="E9" s="1">
        <v>20</v>
      </c>
      <c r="F9" s="2">
        <f t="shared" si="0"/>
        <v>36.666666666666671</v>
      </c>
    </row>
    <row r="10" spans="1:6" x14ac:dyDescent="0.45">
      <c r="A10" s="1" t="s">
        <v>12</v>
      </c>
      <c r="B10" s="1">
        <f>SUM(B5:B9)</f>
        <v>372</v>
      </c>
      <c r="C10" s="3">
        <f>SUM(C5:C9)</f>
        <v>100.00000000000001</v>
      </c>
      <c r="D10" s="3">
        <f>SUM(D5:D9)</f>
        <v>11.000000000000002</v>
      </c>
      <c r="F10" s="2">
        <f>SUM(F5:F9)</f>
        <v>121.53225806451613</v>
      </c>
    </row>
    <row r="11" spans="1:6" x14ac:dyDescent="0.45">
      <c r="A11" s="6" t="s">
        <v>13</v>
      </c>
      <c r="F11" s="2">
        <f>F10/B2</f>
        <v>11.048387096774194</v>
      </c>
    </row>
    <row r="12" spans="1:6" x14ac:dyDescent="0.45">
      <c r="A12" s="1" t="s">
        <v>14</v>
      </c>
      <c r="F12" s="2">
        <f>F11+0.7</f>
        <v>11.748387096774193</v>
      </c>
    </row>
    <row r="13" spans="1:6" x14ac:dyDescent="0.45">
      <c r="A13" s="1" t="s">
        <v>15</v>
      </c>
      <c r="F13" s="2">
        <f>365*F12*1</f>
        <v>4288.1612903225805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2.802719797596458</v>
      </c>
    </row>
    <row r="16" spans="1:6" s="48" customFormat="1" x14ac:dyDescent="0.45">
      <c r="A16" s="48" t="s">
        <v>18</v>
      </c>
      <c r="D16" s="49"/>
      <c r="F16" s="49">
        <f>F15*B2</f>
        <v>30.829917773561036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10" sqref="B10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59" t="s">
        <v>145</v>
      </c>
      <c r="B1" s="59"/>
    </row>
    <row r="2" spans="1:6" ht="19.5" customHeight="1" x14ac:dyDescent="0.45">
      <c r="A2" s="1" t="s">
        <v>1</v>
      </c>
      <c r="B2" s="1">
        <v>17</v>
      </c>
    </row>
    <row r="3" spans="1:6" ht="30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64</v>
      </c>
      <c r="C6" s="2">
        <f>B6*100/B10</f>
        <v>26.016260162601625</v>
      </c>
      <c r="D6" s="2">
        <f>C6*B2/100</f>
        <v>4.4227642276422765</v>
      </c>
      <c r="E6" s="1">
        <v>2.5</v>
      </c>
      <c r="F6" s="2">
        <f t="shared" ref="F6:F9" si="0">E6*D6</f>
        <v>11.056910569105691</v>
      </c>
    </row>
    <row r="7" spans="1:6" x14ac:dyDescent="0.45">
      <c r="A7" s="1" t="s">
        <v>4</v>
      </c>
      <c r="B7" s="1">
        <v>142</v>
      </c>
      <c r="C7" s="2">
        <f>B7*100/B10</f>
        <v>57.72357723577236</v>
      </c>
      <c r="D7" s="2">
        <f>C7*B2/100</f>
        <v>9.8130081300813021</v>
      </c>
      <c r="E7" s="1">
        <v>3.5</v>
      </c>
      <c r="F7" s="2">
        <f t="shared" si="0"/>
        <v>34.345528455284558</v>
      </c>
    </row>
    <row r="8" spans="1:6" x14ac:dyDescent="0.45">
      <c r="A8" s="1" t="s">
        <v>5</v>
      </c>
      <c r="B8" s="1">
        <v>40</v>
      </c>
      <c r="C8" s="2">
        <f>B8*100/B10</f>
        <v>16.260162601626018</v>
      </c>
      <c r="D8" s="2">
        <f>C8*B2/100</f>
        <v>2.7642276422764227</v>
      </c>
      <c r="E8" s="1">
        <v>12</v>
      </c>
      <c r="F8" s="2">
        <f t="shared" si="0"/>
        <v>33.170731707317074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246</v>
      </c>
      <c r="C10" s="3">
        <f>SUM(C5:C9)</f>
        <v>100.00000000000001</v>
      </c>
      <c r="D10" s="2">
        <f>SUM(D5:D9)</f>
        <v>17.000000000000004</v>
      </c>
      <c r="F10" s="2">
        <f>SUM(F5:F9)</f>
        <v>78.573170731707322</v>
      </c>
    </row>
    <row r="11" spans="1:6" x14ac:dyDescent="0.45">
      <c r="A11" s="1" t="s">
        <v>13</v>
      </c>
      <c r="F11" s="2">
        <f>F10/B2</f>
        <v>4.6219512195121952</v>
      </c>
    </row>
    <row r="12" spans="1:6" x14ac:dyDescent="0.45">
      <c r="A12" s="1" t="s">
        <v>14</v>
      </c>
      <c r="F12" s="2">
        <f>F11+0.7</f>
        <v>5.3219512195121954</v>
      </c>
    </row>
    <row r="13" spans="1:6" x14ac:dyDescent="0.45">
      <c r="A13" s="1" t="s">
        <v>15</v>
      </c>
      <c r="F13" s="2">
        <f>365*F12*1</f>
        <v>1942.5121951219514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1.2696158138051969</v>
      </c>
    </row>
    <row r="16" spans="1:6" s="48" customFormat="1" x14ac:dyDescent="0.45">
      <c r="A16" s="48" t="s">
        <v>18</v>
      </c>
      <c r="D16" s="49"/>
      <c r="F16" s="49">
        <f>F15*B2</f>
        <v>21.583468834688347</v>
      </c>
    </row>
  </sheetData>
  <mergeCells count="1">
    <mergeCell ref="A1:B1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8" sqref="B8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28</v>
      </c>
    </row>
    <row r="2" spans="1:6" x14ac:dyDescent="0.45">
      <c r="A2" s="1" t="s">
        <v>1</v>
      </c>
      <c r="B2" s="1">
        <v>7</v>
      </c>
    </row>
    <row r="3" spans="1:6" ht="31.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128</v>
      </c>
      <c r="C7" s="2">
        <f>B7*100/B10</f>
        <v>100</v>
      </c>
      <c r="D7" s="2">
        <f>C7*B2/100</f>
        <v>7</v>
      </c>
      <c r="E7" s="1">
        <v>3.5</v>
      </c>
      <c r="F7" s="2">
        <f t="shared" si="0"/>
        <v>24.5</v>
      </c>
    </row>
    <row r="8" spans="1:6" x14ac:dyDescent="0.45">
      <c r="A8" s="1" t="s">
        <v>5</v>
      </c>
      <c r="B8" s="1">
        <v>0</v>
      </c>
      <c r="C8" s="2">
        <f>B8*100/B10</f>
        <v>0</v>
      </c>
      <c r="D8" s="2">
        <f>C8*B2/100</f>
        <v>0</v>
      </c>
      <c r="E8" s="1">
        <v>12</v>
      </c>
      <c r="F8" s="2">
        <f t="shared" si="0"/>
        <v>0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128</v>
      </c>
      <c r="C10" s="3">
        <f>SUM(C5:C9)</f>
        <v>100</v>
      </c>
      <c r="D10" s="3">
        <f>SUM(D5:D9)</f>
        <v>7</v>
      </c>
      <c r="F10" s="2">
        <f>SUM(F5:F9)</f>
        <v>24.5</v>
      </c>
    </row>
    <row r="11" spans="1:6" x14ac:dyDescent="0.45">
      <c r="A11" s="1" t="s">
        <v>13</v>
      </c>
      <c r="F11" s="2">
        <f>F10/B2</f>
        <v>3.5</v>
      </c>
    </row>
    <row r="12" spans="1:6" x14ac:dyDescent="0.45">
      <c r="A12" s="1" t="s">
        <v>14</v>
      </c>
      <c r="F12" s="2">
        <f>F11+0.7</f>
        <v>4.2</v>
      </c>
    </row>
    <row r="13" spans="1:6" x14ac:dyDescent="0.45">
      <c r="A13" s="1" t="s">
        <v>15</v>
      </c>
      <c r="F13" s="2">
        <f>365*F12*1</f>
        <v>1533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1.0019607843137255</v>
      </c>
    </row>
    <row r="16" spans="1:6" s="48" customFormat="1" x14ac:dyDescent="0.45">
      <c r="A16" s="48" t="s">
        <v>18</v>
      </c>
      <c r="D16" s="49"/>
      <c r="F16" s="49">
        <f>F15*B2</f>
        <v>7.0137254901960784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I13" sqref="H13:I13"/>
    </sheetView>
  </sheetViews>
  <sheetFormatPr defaultRowHeight="15" x14ac:dyDescent="0.25"/>
  <cols>
    <col min="1" max="1" width="31.7109375" customWidth="1"/>
    <col min="2" max="2" width="14.85546875" customWidth="1"/>
    <col min="3" max="3" width="22.42578125" customWidth="1"/>
    <col min="4" max="4" width="15.5703125" customWidth="1"/>
    <col min="5" max="5" width="14.85546875" customWidth="1"/>
    <col min="6" max="6" width="16" customWidth="1"/>
  </cols>
  <sheetData>
    <row r="1" spans="1:6" ht="18.75" x14ac:dyDescent="0.45">
      <c r="A1" s="59" t="s">
        <v>41</v>
      </c>
      <c r="B1" s="59"/>
      <c r="C1" s="1"/>
      <c r="D1" s="2"/>
      <c r="E1" s="1"/>
      <c r="F1" s="1"/>
    </row>
    <row r="2" spans="1:6" ht="18.75" x14ac:dyDescent="0.45">
      <c r="A2" s="1" t="s">
        <v>1</v>
      </c>
      <c r="B2" s="1">
        <v>5</v>
      </c>
      <c r="C2" s="1"/>
      <c r="D2" s="2"/>
      <c r="E2" s="1"/>
      <c r="F2" s="1"/>
    </row>
    <row r="3" spans="1:6" ht="18.75" x14ac:dyDescent="0.45">
      <c r="A3" s="1"/>
      <c r="B3" s="1"/>
      <c r="C3" s="1"/>
      <c r="D3" s="2"/>
      <c r="E3" s="1"/>
      <c r="F3" s="1"/>
    </row>
    <row r="4" spans="1:6" ht="18.75" x14ac:dyDescent="0.45">
      <c r="A4" s="1"/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ht="18.75" x14ac:dyDescent="0.45">
      <c r="A5" s="1" t="s">
        <v>2</v>
      </c>
      <c r="B5" s="1"/>
      <c r="C5" s="2" t="e">
        <f>B5*100/B10</f>
        <v>#DIV/0!</v>
      </c>
      <c r="D5" s="2" t="e">
        <f>C5*B2/100</f>
        <v>#DIV/0!</v>
      </c>
      <c r="E5" s="1">
        <v>1</v>
      </c>
      <c r="F5" s="2" t="e">
        <f>E5*D5</f>
        <v>#DIV/0!</v>
      </c>
    </row>
    <row r="6" spans="1:6" ht="18.75" x14ac:dyDescent="0.45">
      <c r="A6" s="1" t="s">
        <v>3</v>
      </c>
      <c r="B6" s="1"/>
      <c r="C6" s="2" t="e">
        <f>B6*100/B10</f>
        <v>#DIV/0!</v>
      </c>
      <c r="D6" s="2" t="e">
        <f>C6*B2/100</f>
        <v>#DIV/0!</v>
      </c>
      <c r="E6" s="1">
        <v>2.5</v>
      </c>
      <c r="F6" s="2" t="e">
        <f t="shared" ref="F6:F9" si="0">E6*D6</f>
        <v>#DIV/0!</v>
      </c>
    </row>
    <row r="7" spans="1:6" ht="18.75" x14ac:dyDescent="0.45">
      <c r="A7" s="1" t="s">
        <v>4</v>
      </c>
      <c r="B7" s="1"/>
      <c r="C7" s="2" t="e">
        <f>B7*100/B10</f>
        <v>#DIV/0!</v>
      </c>
      <c r="D7" s="2" t="e">
        <f>C7*B2/100</f>
        <v>#DIV/0!</v>
      </c>
      <c r="E7" s="1">
        <v>3.5</v>
      </c>
      <c r="F7" s="2" t="e">
        <f t="shared" si="0"/>
        <v>#DIV/0!</v>
      </c>
    </row>
    <row r="8" spans="1:6" ht="18.75" x14ac:dyDescent="0.45">
      <c r="A8" s="1" t="s">
        <v>5</v>
      </c>
      <c r="B8" s="1"/>
      <c r="C8" s="2" t="e">
        <f>B8*100/B10</f>
        <v>#DIV/0!</v>
      </c>
      <c r="D8" s="2" t="e">
        <f>C8*B2/100</f>
        <v>#DIV/0!</v>
      </c>
      <c r="E8" s="1">
        <v>12</v>
      </c>
      <c r="F8" s="2" t="e">
        <f t="shared" si="0"/>
        <v>#DIV/0!</v>
      </c>
    </row>
    <row r="9" spans="1:6" ht="18.75" x14ac:dyDescent="0.45">
      <c r="A9" s="1" t="s">
        <v>6</v>
      </c>
      <c r="B9" s="1"/>
      <c r="C9" s="2" t="e">
        <f>B9*100/B10</f>
        <v>#DIV/0!</v>
      </c>
      <c r="D9" s="2" t="e">
        <f>C9*B2/100</f>
        <v>#DIV/0!</v>
      </c>
      <c r="E9" s="1">
        <v>20</v>
      </c>
      <c r="F9" s="2" t="e">
        <f t="shared" si="0"/>
        <v>#DIV/0!</v>
      </c>
    </row>
    <row r="10" spans="1:6" ht="18.75" x14ac:dyDescent="0.45">
      <c r="A10" s="1" t="s">
        <v>12</v>
      </c>
      <c r="B10" s="1">
        <f>SUM(B5:B9)</f>
        <v>0</v>
      </c>
      <c r="C10" s="3" t="e">
        <f>SUM(C5:C9)</f>
        <v>#DIV/0!</v>
      </c>
      <c r="D10" s="2" t="e">
        <f>SUM(D5:D9)</f>
        <v>#DIV/0!</v>
      </c>
      <c r="E10" s="1"/>
      <c r="F10" s="2" t="e">
        <f>SUM(F5:F9)</f>
        <v>#DIV/0!</v>
      </c>
    </row>
    <row r="11" spans="1:6" ht="18.75" x14ac:dyDescent="0.45">
      <c r="A11" s="1" t="s">
        <v>13</v>
      </c>
      <c r="B11" s="1"/>
      <c r="C11" s="1"/>
      <c r="D11" s="2"/>
      <c r="E11" s="1"/>
      <c r="F11" s="2" t="e">
        <f>F10/B2</f>
        <v>#DIV/0!</v>
      </c>
    </row>
    <row r="12" spans="1:6" ht="18.75" x14ac:dyDescent="0.45">
      <c r="A12" s="1" t="s">
        <v>14</v>
      </c>
      <c r="B12" s="1"/>
      <c r="C12" s="1"/>
      <c r="D12" s="2"/>
      <c r="E12" s="1"/>
      <c r="F12" s="2" t="e">
        <f>F11+0.7</f>
        <v>#DIV/0!</v>
      </c>
    </row>
    <row r="13" spans="1:6" ht="18.75" x14ac:dyDescent="0.45">
      <c r="A13" s="1" t="s">
        <v>15</v>
      </c>
      <c r="B13" s="1"/>
      <c r="C13" s="1"/>
      <c r="D13" s="2"/>
      <c r="E13" s="1"/>
      <c r="F13" s="2" t="e">
        <f>365*F12*1</f>
        <v>#DIV/0!</v>
      </c>
    </row>
    <row r="14" spans="1:6" ht="18.75" x14ac:dyDescent="0.45">
      <c r="A14" s="1" t="s">
        <v>16</v>
      </c>
      <c r="B14" s="1"/>
      <c r="C14" s="1"/>
      <c r="D14" s="2"/>
      <c r="E14" s="1"/>
      <c r="F14" s="1">
        <f>225*6.8</f>
        <v>1530</v>
      </c>
    </row>
    <row r="15" spans="1:6" ht="18.75" x14ac:dyDescent="0.45">
      <c r="A15" s="1" t="s">
        <v>17</v>
      </c>
      <c r="B15" s="1"/>
      <c r="C15" s="1"/>
      <c r="D15" s="2"/>
      <c r="E15" s="1"/>
      <c r="F15" s="2" t="e">
        <f>F13/F14</f>
        <v>#DIV/0!</v>
      </c>
    </row>
    <row r="16" spans="1:6" ht="18.75" x14ac:dyDescent="0.45">
      <c r="A16" s="5" t="s">
        <v>18</v>
      </c>
      <c r="B16" s="5"/>
      <c r="C16" s="5"/>
      <c r="D16" s="4"/>
      <c r="E16" s="5"/>
      <c r="F16" s="4" t="e">
        <f>F15*B2</f>
        <v>#DIV/0!</v>
      </c>
    </row>
  </sheetData>
  <mergeCells count="1">
    <mergeCell ref="A1:B1"/>
  </mergeCells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rightToLeft="1" workbookViewId="0">
      <selection activeCell="A16" sqref="A16:XFD16"/>
    </sheetView>
  </sheetViews>
  <sheetFormatPr defaultColWidth="9.140625" defaultRowHeight="18" x14ac:dyDescent="0.25"/>
  <cols>
    <col min="1" max="1" width="9.140625" style="7" customWidth="1"/>
    <col min="2" max="2" width="16.28515625" style="7" customWidth="1"/>
    <col min="3" max="3" width="12.7109375" style="7" customWidth="1"/>
    <col min="4" max="4" width="31" style="7" customWidth="1"/>
    <col min="5" max="5" width="25.28515625" style="7" customWidth="1"/>
    <col min="6" max="6" width="25.28515625" style="8" customWidth="1"/>
    <col min="7" max="7" width="25.28515625" style="8" hidden="1" customWidth="1"/>
    <col min="8" max="9" width="25.28515625" style="7" customWidth="1"/>
    <col min="10" max="16384" width="9.140625" style="7"/>
  </cols>
  <sheetData>
    <row r="1" spans="2:7" ht="72" customHeight="1" x14ac:dyDescent="0.25"/>
    <row r="2" spans="2:7" ht="27.75" customHeight="1" x14ac:dyDescent="0.25">
      <c r="B2" s="60"/>
      <c r="C2" s="61"/>
      <c r="D2" s="62"/>
      <c r="E2" s="63" t="s">
        <v>43</v>
      </c>
      <c r="F2" s="63"/>
    </row>
    <row r="3" spans="2:7" ht="34.5" customHeight="1" x14ac:dyDescent="0.25">
      <c r="B3" s="9" t="s">
        <v>0</v>
      </c>
      <c r="C3" s="9" t="s">
        <v>1</v>
      </c>
      <c r="D3" s="9" t="s">
        <v>29</v>
      </c>
      <c r="E3" s="9" t="s">
        <v>30</v>
      </c>
      <c r="F3" s="10" t="s">
        <v>31</v>
      </c>
    </row>
    <row r="4" spans="2:7" ht="22.5" x14ac:dyDescent="0.25">
      <c r="B4" s="11">
        <v>3</v>
      </c>
      <c r="C4" s="11">
        <v>17</v>
      </c>
      <c r="D4" s="11">
        <v>13</v>
      </c>
      <c r="E4" s="11">
        <v>26</v>
      </c>
      <c r="F4" s="12">
        <f>E4*70/100</f>
        <v>18.2</v>
      </c>
      <c r="G4" s="8">
        <f>E4*30/100</f>
        <v>7.8</v>
      </c>
    </row>
    <row r="5" spans="2:7" ht="22.5" x14ac:dyDescent="0.25">
      <c r="B5" s="11" t="s">
        <v>32</v>
      </c>
      <c r="C5" s="11">
        <v>24</v>
      </c>
      <c r="D5" s="11">
        <v>14</v>
      </c>
      <c r="E5" s="11">
        <v>51</v>
      </c>
      <c r="F5" s="12">
        <f t="shared" ref="F5:F16" si="0">E5*70/100</f>
        <v>35.700000000000003</v>
      </c>
      <c r="G5" s="8">
        <f t="shared" ref="G5:G16" si="1">E5*30/100</f>
        <v>15.3</v>
      </c>
    </row>
    <row r="6" spans="2:7" ht="22.5" x14ac:dyDescent="0.25">
      <c r="B6" s="11" t="s">
        <v>33</v>
      </c>
      <c r="C6" s="11">
        <v>11</v>
      </c>
      <c r="D6" s="11">
        <v>23</v>
      </c>
      <c r="E6" s="11">
        <v>38</v>
      </c>
      <c r="F6" s="12">
        <f t="shared" si="0"/>
        <v>26.6</v>
      </c>
      <c r="G6" s="8">
        <f t="shared" si="1"/>
        <v>11.4</v>
      </c>
    </row>
    <row r="7" spans="2:7" ht="22.5" x14ac:dyDescent="0.25">
      <c r="B7" s="11" t="s">
        <v>34</v>
      </c>
      <c r="C7" s="11">
        <v>22</v>
      </c>
      <c r="D7" s="11">
        <v>14</v>
      </c>
      <c r="E7" s="15">
        <v>38</v>
      </c>
      <c r="F7" s="12">
        <f t="shared" si="0"/>
        <v>26.6</v>
      </c>
      <c r="G7" s="8">
        <f t="shared" si="1"/>
        <v>11.4</v>
      </c>
    </row>
    <row r="8" spans="2:7" ht="22.5" x14ac:dyDescent="0.25">
      <c r="B8" s="11" t="s">
        <v>19</v>
      </c>
      <c r="C8" s="11">
        <v>19</v>
      </c>
      <c r="D8" s="11">
        <v>10</v>
      </c>
      <c r="E8" s="15">
        <v>14</v>
      </c>
      <c r="F8" s="12">
        <f t="shared" si="0"/>
        <v>9.8000000000000007</v>
      </c>
      <c r="G8" s="8">
        <f t="shared" si="1"/>
        <v>4.2</v>
      </c>
    </row>
    <row r="9" spans="2:7" ht="22.5" x14ac:dyDescent="0.25">
      <c r="B9" s="11" t="s">
        <v>35</v>
      </c>
      <c r="C9" s="11">
        <v>14</v>
      </c>
      <c r="D9" s="11">
        <v>8</v>
      </c>
      <c r="E9" s="15">
        <v>9</v>
      </c>
      <c r="F9" s="12">
        <f t="shared" si="0"/>
        <v>6.3</v>
      </c>
      <c r="G9" s="8">
        <f t="shared" si="1"/>
        <v>2.7</v>
      </c>
    </row>
    <row r="10" spans="2:7" ht="22.5" x14ac:dyDescent="0.25">
      <c r="B10" s="11" t="s">
        <v>36</v>
      </c>
      <c r="C10" s="11">
        <v>21</v>
      </c>
      <c r="D10" s="11">
        <v>13</v>
      </c>
      <c r="E10" s="11">
        <v>20</v>
      </c>
      <c r="F10" s="12">
        <f t="shared" si="0"/>
        <v>14</v>
      </c>
      <c r="G10" s="8">
        <f t="shared" si="1"/>
        <v>6</v>
      </c>
    </row>
    <row r="11" spans="2:7" ht="22.5" x14ac:dyDescent="0.25">
      <c r="B11" s="11" t="s">
        <v>37</v>
      </c>
      <c r="C11" s="11">
        <v>19</v>
      </c>
      <c r="D11" s="11">
        <v>12</v>
      </c>
      <c r="E11" s="11">
        <v>22</v>
      </c>
      <c r="F11" s="12">
        <f t="shared" si="0"/>
        <v>15.4</v>
      </c>
      <c r="G11" s="8">
        <f t="shared" si="1"/>
        <v>6.6</v>
      </c>
    </row>
    <row r="12" spans="2:7" ht="22.5" x14ac:dyDescent="0.25">
      <c r="B12" s="11">
        <v>6</v>
      </c>
      <c r="C12" s="11">
        <v>21</v>
      </c>
      <c r="D12" s="11">
        <v>15</v>
      </c>
      <c r="E12" s="11">
        <v>24</v>
      </c>
      <c r="F12" s="12">
        <f t="shared" si="0"/>
        <v>16.8</v>
      </c>
      <c r="G12" s="8">
        <f t="shared" si="1"/>
        <v>7.2</v>
      </c>
    </row>
    <row r="13" spans="2:7" ht="22.5" x14ac:dyDescent="0.25">
      <c r="B13" s="11" t="s">
        <v>38</v>
      </c>
      <c r="C13" s="11">
        <v>10</v>
      </c>
      <c r="D13" s="11">
        <v>17</v>
      </c>
      <c r="E13" s="11">
        <v>16</v>
      </c>
      <c r="F13" s="12">
        <f t="shared" si="0"/>
        <v>11.2</v>
      </c>
      <c r="G13" s="8">
        <f t="shared" si="1"/>
        <v>4.8</v>
      </c>
    </row>
    <row r="14" spans="2:7" ht="22.5" x14ac:dyDescent="0.25">
      <c r="B14" s="11" t="s">
        <v>39</v>
      </c>
      <c r="C14" s="11">
        <v>8</v>
      </c>
      <c r="D14" s="11">
        <v>12</v>
      </c>
      <c r="E14" s="11">
        <v>19</v>
      </c>
      <c r="F14" s="12">
        <f t="shared" si="0"/>
        <v>13.3</v>
      </c>
      <c r="G14" s="8">
        <f t="shared" si="1"/>
        <v>5.7</v>
      </c>
    </row>
    <row r="15" spans="2:7" ht="22.5" x14ac:dyDescent="0.25">
      <c r="B15" s="11" t="s">
        <v>40</v>
      </c>
      <c r="C15" s="11">
        <v>7</v>
      </c>
      <c r="D15" s="11">
        <v>5</v>
      </c>
      <c r="E15" s="11">
        <v>5</v>
      </c>
      <c r="F15" s="12">
        <f t="shared" si="0"/>
        <v>3.5</v>
      </c>
      <c r="G15" s="8">
        <f t="shared" si="1"/>
        <v>1.5</v>
      </c>
    </row>
    <row r="16" spans="2:7" x14ac:dyDescent="0.25">
      <c r="B16" s="13" t="s">
        <v>42</v>
      </c>
      <c r="C16" s="13">
        <v>5</v>
      </c>
      <c r="D16" s="13"/>
      <c r="E16" s="13"/>
      <c r="F16" s="14">
        <f t="shared" si="0"/>
        <v>0</v>
      </c>
      <c r="G16" s="8">
        <f t="shared" si="1"/>
        <v>0</v>
      </c>
    </row>
  </sheetData>
  <mergeCells count="2">
    <mergeCell ref="B2:D2"/>
    <mergeCell ref="E2:F2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rightToLeft="1" workbookViewId="0">
      <selection activeCell="F18" sqref="F18"/>
    </sheetView>
  </sheetViews>
  <sheetFormatPr defaultColWidth="9.140625" defaultRowHeight="18" x14ac:dyDescent="0.25"/>
  <cols>
    <col min="1" max="1" width="3.5703125" style="7" customWidth="1"/>
    <col min="2" max="2" width="16.28515625" style="7" customWidth="1"/>
    <col min="3" max="3" width="12.7109375" style="7" customWidth="1"/>
    <col min="4" max="4" width="31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56.25" customHeight="1" x14ac:dyDescent="0.25">
      <c r="B1" s="64" t="s">
        <v>46</v>
      </c>
      <c r="C1" s="64"/>
      <c r="D1" s="64"/>
      <c r="E1" s="64"/>
      <c r="F1" s="64"/>
    </row>
    <row r="2" spans="2:8" ht="27.75" hidden="1" customHeight="1" x14ac:dyDescent="0.25">
      <c r="B2" s="60"/>
      <c r="C2" s="61"/>
      <c r="D2" s="62"/>
      <c r="E2" s="63" t="s">
        <v>44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29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13</v>
      </c>
      <c r="E4" s="11">
        <v>21</v>
      </c>
      <c r="F4" s="12">
        <f>E4*70/100</f>
        <v>14.7</v>
      </c>
      <c r="G4" s="8">
        <f>E4*30/100</f>
        <v>6.3</v>
      </c>
    </row>
    <row r="5" spans="2:8" ht="22.5" x14ac:dyDescent="0.25">
      <c r="B5" s="11" t="s">
        <v>32</v>
      </c>
      <c r="C5" s="11">
        <v>24</v>
      </c>
      <c r="D5" s="11">
        <v>14</v>
      </c>
      <c r="E5" s="11">
        <v>60</v>
      </c>
      <c r="F5" s="12">
        <f t="shared" ref="F5:F15" si="0">E5*70/100</f>
        <v>42</v>
      </c>
      <c r="G5" s="8">
        <f t="shared" ref="G5:G16" si="1">E5*30/100</f>
        <v>18</v>
      </c>
    </row>
    <row r="6" spans="2:8" ht="22.5" x14ac:dyDescent="0.25">
      <c r="B6" s="11" t="s">
        <v>33</v>
      </c>
      <c r="C6" s="11">
        <v>11</v>
      </c>
      <c r="D6" s="11">
        <v>23</v>
      </c>
      <c r="E6" s="11">
        <v>42</v>
      </c>
      <c r="F6" s="12">
        <f t="shared" si="0"/>
        <v>29.4</v>
      </c>
      <c r="G6" s="8">
        <f t="shared" si="1"/>
        <v>12.6</v>
      </c>
    </row>
    <row r="7" spans="2:8" ht="22.5" x14ac:dyDescent="0.25">
      <c r="B7" s="11" t="s">
        <v>34</v>
      </c>
      <c r="C7" s="11">
        <v>22</v>
      </c>
      <c r="D7" s="11">
        <v>14</v>
      </c>
      <c r="E7" s="15">
        <v>40</v>
      </c>
      <c r="F7" s="12">
        <f t="shared" si="0"/>
        <v>28</v>
      </c>
      <c r="G7" s="8">
        <f t="shared" si="1"/>
        <v>12</v>
      </c>
    </row>
    <row r="8" spans="2:8" ht="22.5" x14ac:dyDescent="0.25">
      <c r="B8" s="11" t="s">
        <v>19</v>
      </c>
      <c r="C8" s="11">
        <v>19</v>
      </c>
      <c r="D8" s="11">
        <v>10</v>
      </c>
      <c r="E8" s="15">
        <v>14</v>
      </c>
      <c r="F8" s="12">
        <f t="shared" si="0"/>
        <v>9.8000000000000007</v>
      </c>
      <c r="G8" s="8">
        <f t="shared" si="1"/>
        <v>4.2</v>
      </c>
    </row>
    <row r="9" spans="2:8" ht="22.5" x14ac:dyDescent="0.25">
      <c r="B9" s="11" t="s">
        <v>35</v>
      </c>
      <c r="C9" s="11">
        <v>14</v>
      </c>
      <c r="D9" s="11">
        <v>8</v>
      </c>
      <c r="E9" s="15">
        <v>7</v>
      </c>
      <c r="F9" s="12">
        <f t="shared" si="0"/>
        <v>4.9000000000000004</v>
      </c>
      <c r="G9" s="8">
        <f t="shared" si="1"/>
        <v>2.1</v>
      </c>
    </row>
    <row r="10" spans="2:8" ht="22.5" x14ac:dyDescent="0.25">
      <c r="B10" s="15" t="s">
        <v>36</v>
      </c>
      <c r="C10" s="11">
        <v>21</v>
      </c>
      <c r="D10" s="11">
        <v>13</v>
      </c>
      <c r="E10" s="11">
        <v>19</v>
      </c>
      <c r="F10" s="12">
        <f>E10*70/100</f>
        <v>13.3</v>
      </c>
      <c r="G10" s="8">
        <f t="shared" si="1"/>
        <v>5.7</v>
      </c>
    </row>
    <row r="11" spans="2:8" ht="22.5" x14ac:dyDescent="0.25">
      <c r="B11" s="15" t="s">
        <v>37</v>
      </c>
      <c r="C11" s="11">
        <v>19</v>
      </c>
      <c r="D11" s="11">
        <v>12</v>
      </c>
      <c r="E11" s="11">
        <v>20</v>
      </c>
      <c r="F11" s="12">
        <f t="shared" si="0"/>
        <v>14</v>
      </c>
      <c r="G11" s="8">
        <f t="shared" si="1"/>
        <v>6</v>
      </c>
    </row>
    <row r="12" spans="2:8" ht="22.5" x14ac:dyDescent="0.25">
      <c r="B12" s="11">
        <v>6</v>
      </c>
      <c r="C12" s="11">
        <v>21</v>
      </c>
      <c r="D12" s="11">
        <v>15</v>
      </c>
      <c r="E12" s="11">
        <v>22</v>
      </c>
      <c r="F12" s="12">
        <f t="shared" si="0"/>
        <v>15.4</v>
      </c>
      <c r="G12" s="8">
        <f t="shared" si="1"/>
        <v>6.6</v>
      </c>
    </row>
    <row r="13" spans="2:8" ht="22.5" x14ac:dyDescent="0.25">
      <c r="B13" s="11" t="s">
        <v>38</v>
      </c>
      <c r="C13" s="11">
        <v>10</v>
      </c>
      <c r="D13" s="11">
        <v>17</v>
      </c>
      <c r="E13" s="11">
        <v>14</v>
      </c>
      <c r="F13" s="12">
        <f t="shared" si="0"/>
        <v>9.8000000000000007</v>
      </c>
      <c r="G13" s="8">
        <f t="shared" si="1"/>
        <v>4.2</v>
      </c>
    </row>
    <row r="14" spans="2:8" ht="22.5" x14ac:dyDescent="0.25">
      <c r="B14" s="11" t="s">
        <v>39</v>
      </c>
      <c r="C14" s="11">
        <v>8</v>
      </c>
      <c r="D14" s="11">
        <v>12</v>
      </c>
      <c r="E14" s="11">
        <v>20</v>
      </c>
      <c r="F14" s="12">
        <f t="shared" si="0"/>
        <v>14</v>
      </c>
      <c r="G14" s="8">
        <f t="shared" si="1"/>
        <v>6</v>
      </c>
    </row>
    <row r="15" spans="2:8" ht="22.5" x14ac:dyDescent="0.25">
      <c r="B15" s="11" t="s">
        <v>40</v>
      </c>
      <c r="C15" s="11">
        <v>7</v>
      </c>
      <c r="D15" s="11">
        <v>5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x14ac:dyDescent="0.25">
      <c r="B16" s="13" t="s">
        <v>42</v>
      </c>
      <c r="C16" s="13">
        <v>5</v>
      </c>
      <c r="D16" s="13"/>
      <c r="E16" s="13"/>
      <c r="F16" s="14"/>
      <c r="G16" s="8">
        <f t="shared" si="1"/>
        <v>0</v>
      </c>
    </row>
  </sheetData>
  <mergeCells count="3">
    <mergeCell ref="B2:D2"/>
    <mergeCell ref="E2:F2"/>
    <mergeCell ref="B1:F1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rightToLeft="1" workbookViewId="0">
      <selection activeCell="D17" sqref="D17"/>
    </sheetView>
  </sheetViews>
  <sheetFormatPr defaultColWidth="9.140625" defaultRowHeight="18" x14ac:dyDescent="0.25"/>
  <cols>
    <col min="1" max="1" width="3.5703125" style="7" customWidth="1"/>
    <col min="2" max="2" width="16.28515625" style="7" customWidth="1"/>
    <col min="3" max="3" width="12.7109375" style="7" customWidth="1"/>
    <col min="4" max="4" width="31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56.25" customHeight="1" x14ac:dyDescent="0.25">
      <c r="B1" s="64" t="s">
        <v>46</v>
      </c>
      <c r="C1" s="64"/>
      <c r="D1" s="64"/>
      <c r="E1" s="64"/>
      <c r="F1" s="64"/>
    </row>
    <row r="2" spans="2:8" ht="27.75" customHeight="1" x14ac:dyDescent="0.25">
      <c r="B2" s="60"/>
      <c r="C2" s="61"/>
      <c r="D2" s="62"/>
      <c r="E2" s="63" t="s">
        <v>48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29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12</v>
      </c>
      <c r="E4" s="11">
        <v>20</v>
      </c>
      <c r="F4" s="12">
        <f>E4*70/100</f>
        <v>14</v>
      </c>
      <c r="G4" s="8">
        <f>E4*30/100</f>
        <v>6</v>
      </c>
    </row>
    <row r="5" spans="2:8" ht="22.5" x14ac:dyDescent="0.25">
      <c r="B5" s="11" t="s">
        <v>32</v>
      </c>
      <c r="C5" s="11">
        <v>24</v>
      </c>
      <c r="D5" s="11">
        <v>13</v>
      </c>
      <c r="E5" s="11">
        <v>27</v>
      </c>
      <c r="F5" s="12">
        <f t="shared" ref="F5:F15" si="0">E5*70/100</f>
        <v>18.899999999999999</v>
      </c>
      <c r="G5" s="8">
        <f t="shared" ref="G5:G16" si="1">E5*30/100</f>
        <v>8.1</v>
      </c>
    </row>
    <row r="6" spans="2:8" ht="22.5" x14ac:dyDescent="0.25">
      <c r="B6" s="11" t="s">
        <v>33</v>
      </c>
      <c r="C6" s="11">
        <v>11</v>
      </c>
      <c r="D6" s="11">
        <v>22</v>
      </c>
      <c r="E6" s="11">
        <v>44</v>
      </c>
      <c r="F6" s="12">
        <f t="shared" si="0"/>
        <v>30.8</v>
      </c>
      <c r="G6" s="8">
        <f t="shared" si="1"/>
        <v>13.2</v>
      </c>
    </row>
    <row r="7" spans="2:8" ht="22.5" x14ac:dyDescent="0.25">
      <c r="B7" s="11" t="s">
        <v>34</v>
      </c>
      <c r="C7" s="11">
        <v>22</v>
      </c>
      <c r="D7" s="11">
        <v>13</v>
      </c>
      <c r="E7" s="15">
        <v>25</v>
      </c>
      <c r="F7" s="12">
        <f t="shared" si="0"/>
        <v>17.5</v>
      </c>
      <c r="G7" s="8">
        <f t="shared" si="1"/>
        <v>7.5</v>
      </c>
    </row>
    <row r="8" spans="2:8" ht="22.5" x14ac:dyDescent="0.25">
      <c r="B8" s="11" t="s">
        <v>19</v>
      </c>
      <c r="C8" s="11">
        <v>19</v>
      </c>
      <c r="D8" s="11">
        <v>9</v>
      </c>
      <c r="E8" s="15">
        <v>18</v>
      </c>
      <c r="F8" s="12">
        <f t="shared" si="0"/>
        <v>12.6</v>
      </c>
      <c r="G8" s="8">
        <f t="shared" si="1"/>
        <v>5.4</v>
      </c>
    </row>
    <row r="9" spans="2:8" ht="22.5" x14ac:dyDescent="0.25">
      <c r="B9" s="11" t="s">
        <v>35</v>
      </c>
      <c r="C9" s="11">
        <v>14</v>
      </c>
      <c r="D9" s="11">
        <v>7</v>
      </c>
      <c r="E9" s="15">
        <v>8</v>
      </c>
      <c r="F9" s="12">
        <f t="shared" si="0"/>
        <v>5.6</v>
      </c>
      <c r="G9" s="8">
        <f t="shared" si="1"/>
        <v>2.4</v>
      </c>
    </row>
    <row r="10" spans="2:8" ht="22.5" x14ac:dyDescent="0.25">
      <c r="B10" s="15" t="s">
        <v>36</v>
      </c>
      <c r="C10" s="11">
        <v>21</v>
      </c>
      <c r="D10" s="11">
        <v>12</v>
      </c>
      <c r="E10" s="11">
        <v>21</v>
      </c>
      <c r="F10" s="12">
        <f>E10*70/100</f>
        <v>14.7</v>
      </c>
      <c r="G10" s="8">
        <f t="shared" si="1"/>
        <v>6.3</v>
      </c>
    </row>
    <row r="11" spans="2:8" ht="22.5" x14ac:dyDescent="0.25">
      <c r="B11" s="15" t="s">
        <v>37</v>
      </c>
      <c r="C11" s="11">
        <v>19</v>
      </c>
      <c r="D11" s="11">
        <v>11</v>
      </c>
      <c r="E11" s="11">
        <v>23</v>
      </c>
      <c r="F11" s="12">
        <f t="shared" si="0"/>
        <v>16.100000000000001</v>
      </c>
      <c r="G11" s="8">
        <f t="shared" si="1"/>
        <v>6.9</v>
      </c>
    </row>
    <row r="12" spans="2:8" ht="22.5" x14ac:dyDescent="0.25">
      <c r="B12" s="11">
        <v>6</v>
      </c>
      <c r="C12" s="11">
        <v>21</v>
      </c>
      <c r="D12" s="11">
        <v>14</v>
      </c>
      <c r="E12" s="11">
        <v>14</v>
      </c>
      <c r="F12" s="12">
        <f t="shared" si="0"/>
        <v>9.8000000000000007</v>
      </c>
      <c r="G12" s="8">
        <f t="shared" si="1"/>
        <v>4.2</v>
      </c>
    </row>
    <row r="13" spans="2:8" ht="22.5" x14ac:dyDescent="0.25">
      <c r="B13" s="11" t="s">
        <v>38</v>
      </c>
      <c r="C13" s="11">
        <v>10</v>
      </c>
      <c r="D13" s="11">
        <v>16</v>
      </c>
      <c r="E13" s="11">
        <v>26</v>
      </c>
      <c r="F13" s="12">
        <f t="shared" si="0"/>
        <v>18.2</v>
      </c>
      <c r="G13" s="8">
        <f t="shared" si="1"/>
        <v>7.8</v>
      </c>
    </row>
    <row r="14" spans="2:8" ht="22.5" x14ac:dyDescent="0.25">
      <c r="B14" s="11" t="s">
        <v>39</v>
      </c>
      <c r="C14" s="11">
        <v>8</v>
      </c>
      <c r="D14" s="11">
        <v>11</v>
      </c>
      <c r="E14" s="11">
        <v>28</v>
      </c>
      <c r="F14" s="12">
        <f t="shared" si="0"/>
        <v>19.600000000000001</v>
      </c>
      <c r="G14" s="8">
        <f t="shared" si="1"/>
        <v>8.4</v>
      </c>
    </row>
    <row r="15" spans="2:8" ht="22.5" x14ac:dyDescent="0.25">
      <c r="B15" s="11" t="s">
        <v>40</v>
      </c>
      <c r="C15" s="11">
        <v>7</v>
      </c>
      <c r="D15" s="11">
        <v>4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hidden="1" x14ac:dyDescent="0.25">
      <c r="B16" s="13" t="s">
        <v>42</v>
      </c>
      <c r="C16" s="13">
        <v>5</v>
      </c>
      <c r="D16" s="13"/>
      <c r="E16" s="13"/>
      <c r="F16" s="14"/>
      <c r="G16" s="8">
        <f t="shared" si="1"/>
        <v>0</v>
      </c>
    </row>
  </sheetData>
  <mergeCells count="3">
    <mergeCell ref="B1:F1"/>
    <mergeCell ref="B2:D2"/>
    <mergeCell ref="E2:F2"/>
  </mergeCells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workbookViewId="0">
      <selection activeCell="F11" sqref="F11"/>
    </sheetView>
  </sheetViews>
  <sheetFormatPr defaultColWidth="9.140625" defaultRowHeight="18.75" x14ac:dyDescent="0.3"/>
  <cols>
    <col min="1" max="1" width="11" style="18" customWidth="1"/>
    <col min="2" max="2" width="16.42578125" style="18" customWidth="1"/>
    <col min="3" max="3" width="23.7109375" style="18" customWidth="1"/>
    <col min="4" max="4" width="25.7109375" style="18" hidden="1" customWidth="1"/>
    <col min="5" max="5" width="25.7109375" style="18" customWidth="1"/>
    <col min="6" max="6" width="22" style="18" customWidth="1"/>
    <col min="7" max="7" width="26.5703125" style="18" hidden="1" customWidth="1"/>
    <col min="8" max="8" width="12.85546875" style="18" customWidth="1"/>
    <col min="9" max="9" width="19.140625" style="18" customWidth="1"/>
    <col min="10" max="16384" width="9.140625" style="17"/>
  </cols>
  <sheetData>
    <row r="1" spans="1:8" ht="40.5" customHeight="1" x14ac:dyDescent="0.3">
      <c r="A1" s="65" t="s">
        <v>60</v>
      </c>
      <c r="B1" s="65"/>
      <c r="C1" s="65"/>
      <c r="D1" s="65"/>
      <c r="E1" s="65"/>
      <c r="F1" s="65"/>
      <c r="G1" s="66"/>
      <c r="H1" s="39"/>
    </row>
    <row r="2" spans="1:8" ht="37.5" customHeight="1" x14ac:dyDescent="0.3">
      <c r="A2" s="37"/>
      <c r="B2" s="38" t="s">
        <v>65</v>
      </c>
      <c r="C2" s="37" t="s">
        <v>62</v>
      </c>
      <c r="D2" s="37" t="s">
        <v>61</v>
      </c>
      <c r="E2" s="37" t="s">
        <v>50</v>
      </c>
      <c r="F2" s="37" t="s">
        <v>80</v>
      </c>
      <c r="G2" s="37" t="s">
        <v>51</v>
      </c>
      <c r="H2" s="36"/>
    </row>
    <row r="3" spans="1:8" ht="29.25" customHeight="1" x14ac:dyDescent="0.3">
      <c r="A3" s="19" t="s">
        <v>49</v>
      </c>
      <c r="B3" s="31">
        <v>17</v>
      </c>
      <c r="C3" s="19">
        <v>12</v>
      </c>
      <c r="D3" s="19">
        <v>8</v>
      </c>
      <c r="E3" s="19">
        <v>14</v>
      </c>
      <c r="F3" s="34" t="s">
        <v>83</v>
      </c>
      <c r="G3" s="19">
        <v>6</v>
      </c>
      <c r="H3" s="36"/>
    </row>
    <row r="4" spans="1:8" ht="29.25" customHeight="1" x14ac:dyDescent="0.3">
      <c r="A4" s="19" t="s">
        <v>32</v>
      </c>
      <c r="B4" s="31">
        <v>24</v>
      </c>
      <c r="C4" s="19">
        <v>14</v>
      </c>
      <c r="D4" s="19">
        <v>8</v>
      </c>
      <c r="E4" s="19">
        <v>19</v>
      </c>
      <c r="F4" s="34" t="s">
        <v>90</v>
      </c>
      <c r="G4" s="19">
        <v>8</v>
      </c>
      <c r="H4" s="36"/>
    </row>
    <row r="5" spans="1:8" ht="29.25" customHeight="1" x14ac:dyDescent="0.3">
      <c r="A5" s="19" t="s">
        <v>52</v>
      </c>
      <c r="B5" s="31">
        <v>11</v>
      </c>
      <c r="C5" s="19">
        <v>22</v>
      </c>
      <c r="D5" s="19">
        <v>11</v>
      </c>
      <c r="E5" s="19">
        <v>31</v>
      </c>
      <c r="F5" s="34" t="s">
        <v>92</v>
      </c>
      <c r="G5" s="19">
        <v>13</v>
      </c>
      <c r="H5" s="36"/>
    </row>
    <row r="6" spans="1:8" ht="29.25" customHeight="1" x14ac:dyDescent="0.3">
      <c r="A6" s="19" t="s">
        <v>53</v>
      </c>
      <c r="B6" s="31">
        <v>19</v>
      </c>
      <c r="C6" s="19">
        <v>9</v>
      </c>
      <c r="D6" s="19">
        <v>8</v>
      </c>
      <c r="E6" s="19">
        <v>13</v>
      </c>
      <c r="F6" s="34" t="s">
        <v>86</v>
      </c>
      <c r="G6" s="19">
        <v>6</v>
      </c>
      <c r="H6" s="36"/>
    </row>
    <row r="7" spans="1:8" ht="29.25" customHeight="1" x14ac:dyDescent="0.3">
      <c r="A7" s="19" t="s">
        <v>34</v>
      </c>
      <c r="B7" s="31">
        <v>22</v>
      </c>
      <c r="C7" s="19">
        <v>14</v>
      </c>
      <c r="D7" s="19">
        <v>8</v>
      </c>
      <c r="E7" s="19">
        <v>18</v>
      </c>
      <c r="F7" s="34" t="s">
        <v>86</v>
      </c>
      <c r="G7" s="19">
        <v>7</v>
      </c>
      <c r="H7" s="36"/>
    </row>
    <row r="8" spans="1:8" ht="29.25" customHeight="1" x14ac:dyDescent="0.3">
      <c r="A8" s="19" t="s">
        <v>54</v>
      </c>
      <c r="B8" s="31">
        <v>19</v>
      </c>
      <c r="C8" s="19">
        <v>12</v>
      </c>
      <c r="D8" s="19">
        <v>8</v>
      </c>
      <c r="E8" s="19">
        <v>16</v>
      </c>
      <c r="F8" s="34" t="s">
        <v>86</v>
      </c>
      <c r="G8" s="19">
        <v>7</v>
      </c>
      <c r="H8" s="36"/>
    </row>
    <row r="9" spans="1:8" ht="29.25" customHeight="1" x14ac:dyDescent="0.3">
      <c r="A9" s="19" t="s">
        <v>55</v>
      </c>
      <c r="B9" s="31">
        <v>21</v>
      </c>
      <c r="C9" s="19">
        <v>12</v>
      </c>
      <c r="D9" s="19">
        <v>8</v>
      </c>
      <c r="E9" s="19">
        <v>15</v>
      </c>
      <c r="F9" s="34" t="s">
        <v>93</v>
      </c>
      <c r="G9" s="19">
        <v>6</v>
      </c>
      <c r="H9" s="36"/>
    </row>
    <row r="10" spans="1:8" ht="29.25" customHeight="1" x14ac:dyDescent="0.3">
      <c r="A10" s="19" t="s">
        <v>56</v>
      </c>
      <c r="B10" s="31">
        <v>14</v>
      </c>
      <c r="C10" s="19">
        <v>8</v>
      </c>
      <c r="D10" s="19">
        <v>4</v>
      </c>
      <c r="E10" s="19">
        <v>6</v>
      </c>
      <c r="F10" s="34" t="s">
        <v>82</v>
      </c>
      <c r="G10" s="19">
        <v>2</v>
      </c>
      <c r="H10" s="36"/>
    </row>
    <row r="11" spans="1:8" ht="29.25" customHeight="1" x14ac:dyDescent="0.3">
      <c r="A11" s="19" t="s">
        <v>57</v>
      </c>
      <c r="B11" s="31">
        <v>21</v>
      </c>
      <c r="C11" s="19">
        <v>14</v>
      </c>
      <c r="D11" s="19">
        <v>8</v>
      </c>
      <c r="E11" s="19">
        <v>10</v>
      </c>
      <c r="F11" s="34" t="s">
        <v>81</v>
      </c>
      <c r="G11" s="19">
        <v>4</v>
      </c>
      <c r="H11" s="36"/>
    </row>
    <row r="12" spans="1:8" ht="29.25" customHeight="1" x14ac:dyDescent="0.3">
      <c r="A12" s="19" t="s">
        <v>58</v>
      </c>
      <c r="B12" s="31">
        <v>10</v>
      </c>
      <c r="C12" s="19">
        <v>16</v>
      </c>
      <c r="D12" s="19">
        <v>8</v>
      </c>
      <c r="E12" s="19">
        <v>18</v>
      </c>
      <c r="F12" s="34" t="s">
        <v>83</v>
      </c>
      <c r="G12" s="19">
        <v>8</v>
      </c>
      <c r="H12" s="36"/>
    </row>
    <row r="13" spans="1:8" ht="29.25" customHeight="1" x14ac:dyDescent="0.3">
      <c r="A13" s="19" t="s">
        <v>59</v>
      </c>
      <c r="B13" s="31">
        <v>8</v>
      </c>
      <c r="C13" s="19">
        <v>16</v>
      </c>
      <c r="D13" s="19">
        <v>8</v>
      </c>
      <c r="E13" s="19">
        <v>20</v>
      </c>
      <c r="F13" s="34" t="s">
        <v>86</v>
      </c>
      <c r="G13" s="19">
        <v>8</v>
      </c>
      <c r="H13" s="36"/>
    </row>
    <row r="14" spans="1:8" ht="28.5" customHeight="1" x14ac:dyDescent="0.3">
      <c r="A14" s="19" t="s">
        <v>40</v>
      </c>
      <c r="B14" s="31">
        <v>7</v>
      </c>
      <c r="C14" s="19">
        <v>4</v>
      </c>
      <c r="D14" s="19">
        <v>4</v>
      </c>
      <c r="E14" s="19">
        <v>4</v>
      </c>
      <c r="F14" s="34">
        <v>0</v>
      </c>
      <c r="G14" s="19">
        <v>1</v>
      </c>
      <c r="H14" s="36"/>
    </row>
    <row r="15" spans="1:8" ht="1.5" hidden="1" customHeight="1" x14ac:dyDescent="0.3">
      <c r="B15" s="31">
        <v>8</v>
      </c>
    </row>
    <row r="16" spans="1:8" ht="26.25" customHeight="1" x14ac:dyDescent="0.3">
      <c r="A16" s="19" t="s">
        <v>63</v>
      </c>
      <c r="B16" s="31">
        <v>8</v>
      </c>
      <c r="C16" s="19">
        <v>17</v>
      </c>
      <c r="D16" s="19">
        <v>4</v>
      </c>
      <c r="E16" s="34">
        <v>28</v>
      </c>
      <c r="F16" s="34" t="s">
        <v>91</v>
      </c>
      <c r="G16" s="19"/>
      <c r="H16" s="36"/>
    </row>
    <row r="17" spans="1:8" ht="26.25" customHeight="1" x14ac:dyDescent="0.3">
      <c r="A17" s="19" t="s">
        <v>64</v>
      </c>
      <c r="B17" s="34">
        <v>10</v>
      </c>
      <c r="C17" s="19">
        <v>39</v>
      </c>
      <c r="D17" s="19">
        <v>4</v>
      </c>
      <c r="E17" s="34">
        <v>45</v>
      </c>
      <c r="F17" s="35" t="s">
        <v>94</v>
      </c>
      <c r="G17" s="19"/>
      <c r="H17" s="36"/>
    </row>
  </sheetData>
  <mergeCells count="1">
    <mergeCell ref="A1:G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9" sqref="B9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21</v>
      </c>
    </row>
    <row r="2" spans="1:6" x14ac:dyDescent="0.45">
      <c r="A2" s="1" t="s">
        <v>1</v>
      </c>
      <c r="B2" s="1">
        <v>24</v>
      </c>
    </row>
    <row r="3" spans="1:6" ht="31.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500</v>
      </c>
      <c r="C7" s="2">
        <f>B7*100/B10</f>
        <v>85.910652920962193</v>
      </c>
      <c r="D7" s="2">
        <f>C7*B2/100</f>
        <v>20.618556701030926</v>
      </c>
      <c r="E7" s="1">
        <v>3.5</v>
      </c>
      <c r="F7" s="2">
        <f t="shared" si="0"/>
        <v>72.164948453608247</v>
      </c>
    </row>
    <row r="8" spans="1:6" x14ac:dyDescent="0.45">
      <c r="A8" s="1" t="s">
        <v>5</v>
      </c>
      <c r="B8" s="1">
        <v>70</v>
      </c>
      <c r="C8" s="2">
        <f>B8*100/B10</f>
        <v>12.027491408934708</v>
      </c>
      <c r="D8" s="2">
        <f>C8*B2/100</f>
        <v>2.8865979381443299</v>
      </c>
      <c r="E8" s="1">
        <v>12</v>
      </c>
      <c r="F8" s="2">
        <f t="shared" si="0"/>
        <v>34.639175257731956</v>
      </c>
    </row>
    <row r="9" spans="1:6" x14ac:dyDescent="0.45">
      <c r="A9" s="1" t="s">
        <v>6</v>
      </c>
      <c r="B9" s="1">
        <v>12</v>
      </c>
      <c r="C9" s="2">
        <f>B9*100/B10</f>
        <v>2.0618556701030926</v>
      </c>
      <c r="D9" s="2">
        <f>C9*B2/100</f>
        <v>0.49484536082474223</v>
      </c>
      <c r="E9" s="1">
        <v>20</v>
      </c>
      <c r="F9" s="2">
        <f t="shared" si="0"/>
        <v>9.896907216494844</v>
      </c>
    </row>
    <row r="10" spans="1:6" x14ac:dyDescent="0.45">
      <c r="A10" s="1" t="s">
        <v>12</v>
      </c>
      <c r="B10" s="1">
        <f>SUM(B5:B9)</f>
        <v>582</v>
      </c>
      <c r="C10" s="3">
        <f>SUM(C5:C9)</f>
        <v>100</v>
      </c>
      <c r="D10" s="3">
        <f>SUM(D5:D9)</f>
        <v>23.999999999999996</v>
      </c>
      <c r="F10" s="2">
        <f>SUM(F5:F9)</f>
        <v>116.70103092783503</v>
      </c>
    </row>
    <row r="11" spans="1:6" x14ac:dyDescent="0.45">
      <c r="A11" s="1" t="s">
        <v>13</v>
      </c>
      <c r="F11" s="2">
        <f>F10/B2</f>
        <v>4.8625429553264601</v>
      </c>
    </row>
    <row r="12" spans="1:6" x14ac:dyDescent="0.45">
      <c r="A12" s="1" t="s">
        <v>14</v>
      </c>
      <c r="F12" s="2">
        <f>F11+0.7</f>
        <v>5.5625429553264603</v>
      </c>
    </row>
    <row r="13" spans="1:6" x14ac:dyDescent="0.45">
      <c r="A13" s="1" t="s">
        <v>15</v>
      </c>
      <c r="F13" s="2">
        <f>365*F12*1</f>
        <v>2030.3281786941579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1.3270118814994496</v>
      </c>
    </row>
    <row r="16" spans="1:6" s="48" customFormat="1" x14ac:dyDescent="0.45">
      <c r="A16" s="48" t="s">
        <v>18</v>
      </c>
      <c r="D16" s="49"/>
      <c r="F16" s="49">
        <f>F15*B2</f>
        <v>31.84828515598679</v>
      </c>
    </row>
  </sheetData>
  <pageMargins left="0.7" right="0.7" top="0.75" bottom="0.75" header="0.3" footer="0.3"/>
  <pageSetup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workbookViewId="0">
      <selection activeCell="E11" sqref="E11"/>
    </sheetView>
  </sheetViews>
  <sheetFormatPr defaultColWidth="9.140625" defaultRowHeight="18.75" x14ac:dyDescent="0.3"/>
  <cols>
    <col min="1" max="1" width="24" style="18" customWidth="1"/>
    <col min="2" max="2" width="20.7109375" style="18" customWidth="1"/>
    <col min="3" max="3" width="23.7109375" style="18" customWidth="1"/>
    <col min="4" max="4" width="23.140625" style="18" customWidth="1"/>
    <col min="5" max="5" width="18.5703125" style="18" customWidth="1"/>
    <col min="6" max="16384" width="9.140625" style="17"/>
  </cols>
  <sheetData>
    <row r="1" spans="1:5" ht="34.5" customHeight="1" x14ac:dyDescent="0.3">
      <c r="A1" s="65" t="s">
        <v>99</v>
      </c>
      <c r="B1" s="65"/>
      <c r="C1" s="65"/>
      <c r="D1" s="65"/>
      <c r="E1" s="65"/>
    </row>
    <row r="2" spans="1:5" ht="27" customHeight="1" x14ac:dyDescent="0.3">
      <c r="A2" s="20"/>
      <c r="B2" s="21" t="s">
        <v>65</v>
      </c>
      <c r="C2" s="20" t="s">
        <v>62</v>
      </c>
      <c r="D2" s="20" t="s">
        <v>50</v>
      </c>
      <c r="E2" s="30" t="s">
        <v>80</v>
      </c>
    </row>
    <row r="3" spans="1:5" ht="26.25" customHeight="1" x14ac:dyDescent="0.3">
      <c r="A3" s="20" t="s">
        <v>49</v>
      </c>
      <c r="B3" s="31">
        <v>17</v>
      </c>
      <c r="C3" s="31">
        <v>12</v>
      </c>
      <c r="D3" s="31">
        <v>8</v>
      </c>
      <c r="E3" s="32" t="s">
        <v>81</v>
      </c>
    </row>
    <row r="4" spans="1:5" ht="26.25" customHeight="1" x14ac:dyDescent="0.3">
      <c r="A4" s="20" t="s">
        <v>32</v>
      </c>
      <c r="B4" s="31">
        <v>24</v>
      </c>
      <c r="C4" s="31">
        <v>14</v>
      </c>
      <c r="D4" s="31">
        <v>12</v>
      </c>
      <c r="E4" s="32" t="s">
        <v>82</v>
      </c>
    </row>
    <row r="5" spans="1:5" ht="26.25" customHeight="1" x14ac:dyDescent="0.3">
      <c r="A5" s="20" t="s">
        <v>52</v>
      </c>
      <c r="B5" s="31">
        <v>11</v>
      </c>
      <c r="C5" s="31">
        <v>22</v>
      </c>
      <c r="D5" s="31">
        <v>24</v>
      </c>
      <c r="E5" s="32" t="s">
        <v>83</v>
      </c>
    </row>
    <row r="6" spans="1:5" ht="26.25" customHeight="1" x14ac:dyDescent="0.3">
      <c r="A6" s="20" t="s">
        <v>53</v>
      </c>
      <c r="B6" s="31">
        <v>19</v>
      </c>
      <c r="C6" s="31">
        <v>9</v>
      </c>
      <c r="D6" s="31">
        <v>8</v>
      </c>
      <c r="E6" s="32" t="s">
        <v>84</v>
      </c>
    </row>
    <row r="7" spans="1:5" ht="26.25" customHeight="1" x14ac:dyDescent="0.3">
      <c r="A7" s="20" t="s">
        <v>34</v>
      </c>
      <c r="B7" s="31">
        <v>22</v>
      </c>
      <c r="C7" s="31">
        <v>14</v>
      </c>
      <c r="D7" s="31">
        <v>12</v>
      </c>
      <c r="E7" s="32" t="s">
        <v>82</v>
      </c>
    </row>
    <row r="8" spans="1:5" ht="26.25" customHeight="1" x14ac:dyDescent="0.3">
      <c r="A8" s="20" t="s">
        <v>54</v>
      </c>
      <c r="B8" s="31">
        <v>19</v>
      </c>
      <c r="C8" s="31">
        <v>12</v>
      </c>
      <c r="D8" s="31">
        <v>8</v>
      </c>
      <c r="E8" s="32" t="s">
        <v>81</v>
      </c>
    </row>
    <row r="9" spans="1:5" ht="26.25" customHeight="1" x14ac:dyDescent="0.3">
      <c r="A9" s="20" t="s">
        <v>55</v>
      </c>
      <c r="B9" s="31">
        <v>21</v>
      </c>
      <c r="C9" s="31">
        <v>12</v>
      </c>
      <c r="D9" s="31">
        <v>12</v>
      </c>
      <c r="E9" s="32" t="s">
        <v>85</v>
      </c>
    </row>
    <row r="10" spans="1:5" ht="26.25" customHeight="1" x14ac:dyDescent="0.3">
      <c r="A10" s="20" t="s">
        <v>56</v>
      </c>
      <c r="B10" s="31">
        <v>14</v>
      </c>
      <c r="C10" s="31">
        <v>8</v>
      </c>
      <c r="D10" s="31">
        <v>8</v>
      </c>
      <c r="E10" s="32" t="s">
        <v>85</v>
      </c>
    </row>
    <row r="11" spans="1:5" ht="26.25" customHeight="1" x14ac:dyDescent="0.3">
      <c r="A11" s="20" t="s">
        <v>57</v>
      </c>
      <c r="B11" s="31">
        <v>21</v>
      </c>
      <c r="C11" s="31">
        <v>14</v>
      </c>
      <c r="D11" s="31">
        <v>12</v>
      </c>
      <c r="E11" s="32" t="s">
        <v>82</v>
      </c>
    </row>
    <row r="12" spans="1:5" ht="26.25" customHeight="1" x14ac:dyDescent="0.3">
      <c r="A12" s="20" t="s">
        <v>58</v>
      </c>
      <c r="B12" s="31">
        <v>10</v>
      </c>
      <c r="C12" s="31">
        <v>16</v>
      </c>
      <c r="D12" s="31">
        <v>20</v>
      </c>
      <c r="E12" s="32" t="s">
        <v>86</v>
      </c>
    </row>
    <row r="13" spans="1:5" ht="26.25" customHeight="1" x14ac:dyDescent="0.3">
      <c r="A13" s="20" t="s">
        <v>59</v>
      </c>
      <c r="B13" s="31">
        <v>8</v>
      </c>
      <c r="C13" s="31">
        <v>14</v>
      </c>
      <c r="D13" s="31">
        <v>16</v>
      </c>
      <c r="E13" s="32" t="s">
        <v>83</v>
      </c>
    </row>
    <row r="14" spans="1:5" ht="26.25" customHeight="1" x14ac:dyDescent="0.3">
      <c r="A14" s="20" t="s">
        <v>40</v>
      </c>
      <c r="B14" s="31">
        <v>7</v>
      </c>
      <c r="C14" s="31">
        <v>4</v>
      </c>
      <c r="D14" s="31">
        <v>4</v>
      </c>
      <c r="E14" s="32" t="s">
        <v>85</v>
      </c>
    </row>
    <row r="15" spans="1:5" ht="26.25" customHeight="1" x14ac:dyDescent="0.3">
      <c r="A15" s="20" t="s">
        <v>63</v>
      </c>
      <c r="B15" s="31">
        <v>8</v>
      </c>
      <c r="C15" s="31">
        <v>17</v>
      </c>
      <c r="D15" s="31">
        <v>12</v>
      </c>
      <c r="E15" s="32" t="s">
        <v>87</v>
      </c>
    </row>
    <row r="16" spans="1:5" ht="26.25" customHeight="1" x14ac:dyDescent="0.3">
      <c r="A16" s="30" t="s">
        <v>64</v>
      </c>
      <c r="B16" s="31">
        <v>7</v>
      </c>
      <c r="C16" s="31">
        <v>39</v>
      </c>
      <c r="D16" s="31">
        <v>40</v>
      </c>
      <c r="E16" s="32" t="s">
        <v>97</v>
      </c>
    </row>
    <row r="17" spans="1:5" ht="27.75" customHeight="1" x14ac:dyDescent="0.3">
      <c r="A17" s="33" t="s">
        <v>88</v>
      </c>
      <c r="B17" s="66">
        <v>207</v>
      </c>
      <c r="C17" s="67"/>
      <c r="D17" s="67"/>
      <c r="E17" s="68"/>
    </row>
    <row r="18" spans="1:5" ht="28.5" customHeight="1" x14ac:dyDescent="0.3">
      <c r="A18" s="33" t="s">
        <v>89</v>
      </c>
      <c r="B18" s="66">
        <v>196</v>
      </c>
      <c r="C18" s="67"/>
      <c r="D18" s="67"/>
      <c r="E18" s="68"/>
    </row>
    <row r="19" spans="1:5" x14ac:dyDescent="0.3">
      <c r="A19" s="40" t="s">
        <v>98</v>
      </c>
      <c r="B19" s="40"/>
      <c r="C19" s="40"/>
      <c r="D19" s="40"/>
      <c r="E19" s="40"/>
    </row>
  </sheetData>
  <mergeCells count="3">
    <mergeCell ref="A1:E1"/>
    <mergeCell ref="B17:E17"/>
    <mergeCell ref="B18:E18"/>
  </mergeCells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rightToLeft="1" workbookViewId="0">
      <selection activeCell="F13" sqref="F13"/>
    </sheetView>
  </sheetViews>
  <sheetFormatPr defaultColWidth="9.140625" defaultRowHeight="15" x14ac:dyDescent="0.25"/>
  <cols>
    <col min="1" max="1" width="6" style="22" customWidth="1"/>
    <col min="2" max="2" width="42.5703125" style="22" customWidth="1"/>
    <col min="3" max="5" width="24.28515625" style="22" customWidth="1"/>
    <col min="6" max="6" width="35.42578125" style="22" customWidth="1"/>
    <col min="7" max="16384" width="9.140625" style="22"/>
  </cols>
  <sheetData>
    <row r="2" spans="1:6" ht="64.5" x14ac:dyDescent="0.25">
      <c r="A2" s="25" t="s">
        <v>72</v>
      </c>
      <c r="B2" s="25" t="s">
        <v>71</v>
      </c>
      <c r="C2" s="25" t="s">
        <v>78</v>
      </c>
      <c r="D2" s="26" t="s">
        <v>79</v>
      </c>
      <c r="E2" s="29"/>
      <c r="F2" s="29"/>
    </row>
    <row r="3" spans="1:6" ht="34.5" customHeight="1" x14ac:dyDescent="0.25">
      <c r="A3" s="27">
        <v>1</v>
      </c>
      <c r="B3" s="23" t="s">
        <v>66</v>
      </c>
      <c r="C3" s="23">
        <v>6</v>
      </c>
      <c r="D3" s="23">
        <v>6</v>
      </c>
      <c r="E3" s="28"/>
      <c r="F3" s="28"/>
    </row>
    <row r="4" spans="1:6" ht="34.5" customHeight="1" x14ac:dyDescent="0.25">
      <c r="A4" s="27">
        <v>2</v>
      </c>
      <c r="B4" s="23" t="s">
        <v>67</v>
      </c>
      <c r="C4" s="23">
        <v>1</v>
      </c>
      <c r="D4" s="23">
        <v>1</v>
      </c>
      <c r="E4" s="28"/>
      <c r="F4" s="28"/>
    </row>
    <row r="5" spans="1:6" ht="34.5" customHeight="1" x14ac:dyDescent="0.25">
      <c r="A5" s="27">
        <v>3</v>
      </c>
      <c r="B5" s="23" t="s">
        <v>68</v>
      </c>
      <c r="C5" s="23">
        <v>24</v>
      </c>
      <c r="D5" s="23">
        <v>24</v>
      </c>
      <c r="E5" s="28"/>
      <c r="F5" s="28"/>
    </row>
    <row r="6" spans="1:6" ht="34.5" customHeight="1" x14ac:dyDescent="0.25">
      <c r="A6" s="27">
        <v>4</v>
      </c>
      <c r="B6" s="23" t="s">
        <v>74</v>
      </c>
      <c r="C6" s="23">
        <v>11</v>
      </c>
      <c r="D6" s="23">
        <v>11</v>
      </c>
      <c r="E6" s="28"/>
      <c r="F6" s="28"/>
    </row>
    <row r="7" spans="1:6" ht="34.5" customHeight="1" x14ac:dyDescent="0.25">
      <c r="A7" s="27">
        <v>5</v>
      </c>
      <c r="B7" s="23" t="s">
        <v>75</v>
      </c>
      <c r="C7" s="23">
        <v>183</v>
      </c>
      <c r="D7" s="23">
        <v>215</v>
      </c>
      <c r="E7" s="28"/>
      <c r="F7" s="28"/>
    </row>
    <row r="8" spans="1:6" ht="34.5" customHeight="1" x14ac:dyDescent="0.25">
      <c r="A8" s="27">
        <v>6</v>
      </c>
      <c r="B8" s="24" t="s">
        <v>69</v>
      </c>
      <c r="C8" s="23">
        <v>38</v>
      </c>
      <c r="D8" s="23">
        <v>80</v>
      </c>
      <c r="E8" s="28"/>
      <c r="F8" s="28"/>
    </row>
    <row r="9" spans="1:6" ht="34.5" customHeight="1" x14ac:dyDescent="0.25">
      <c r="A9" s="27">
        <v>8</v>
      </c>
      <c r="B9" s="24" t="s">
        <v>76</v>
      </c>
      <c r="C9" s="24">
        <v>7</v>
      </c>
      <c r="D9" s="23">
        <v>12</v>
      </c>
      <c r="E9" s="28"/>
      <c r="F9" s="28"/>
    </row>
    <row r="10" spans="1:6" ht="34.5" customHeight="1" x14ac:dyDescent="0.25">
      <c r="A10" s="27">
        <v>9</v>
      </c>
      <c r="B10" s="23" t="s">
        <v>70</v>
      </c>
      <c r="C10" s="23">
        <v>124</v>
      </c>
      <c r="D10" s="23">
        <v>109</v>
      </c>
      <c r="E10" s="28"/>
      <c r="F10" s="28"/>
    </row>
    <row r="11" spans="1:6" ht="34.5" customHeight="1" x14ac:dyDescent="0.25">
      <c r="A11" s="27">
        <v>10</v>
      </c>
      <c r="B11" s="23" t="s">
        <v>73</v>
      </c>
      <c r="C11" s="23">
        <v>2</v>
      </c>
      <c r="D11" s="23">
        <v>3</v>
      </c>
      <c r="E11" s="28"/>
      <c r="F11" s="28"/>
    </row>
    <row r="12" spans="1:6" ht="34.5" customHeight="1" x14ac:dyDescent="0.25">
      <c r="A12" s="27">
        <v>11</v>
      </c>
      <c r="B12" s="23" t="s">
        <v>77</v>
      </c>
      <c r="C12" s="23">
        <v>44</v>
      </c>
      <c r="D12" s="23">
        <v>44</v>
      </c>
      <c r="E12" s="28"/>
      <c r="F12" s="28"/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rightToLeft="1" workbookViewId="0">
      <selection activeCell="F13" sqref="F13"/>
    </sheetView>
  </sheetViews>
  <sheetFormatPr defaultColWidth="9.140625" defaultRowHeight="18" x14ac:dyDescent="0.25"/>
  <cols>
    <col min="1" max="1" width="2.42578125" style="7" customWidth="1"/>
    <col min="2" max="3" width="12.7109375" style="7" customWidth="1"/>
    <col min="4" max="4" width="26.28515625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56.25" customHeight="1" x14ac:dyDescent="0.25">
      <c r="B1" s="64" t="s">
        <v>46</v>
      </c>
      <c r="C1" s="64"/>
      <c r="D1" s="64"/>
      <c r="E1" s="64"/>
      <c r="F1" s="64"/>
    </row>
    <row r="2" spans="2:8" ht="27.75" customHeight="1" x14ac:dyDescent="0.25">
      <c r="B2" s="60"/>
      <c r="C2" s="61"/>
      <c r="D2" s="62"/>
      <c r="E2" s="63" t="s">
        <v>96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95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12</v>
      </c>
      <c r="E4" s="11">
        <v>23</v>
      </c>
      <c r="F4" s="12">
        <f>E4*70/100</f>
        <v>16.100000000000001</v>
      </c>
      <c r="G4" s="8">
        <f>E4*30/100</f>
        <v>6.9</v>
      </c>
    </row>
    <row r="5" spans="2:8" ht="22.5" x14ac:dyDescent="0.25">
      <c r="B5" s="11" t="s">
        <v>32</v>
      </c>
      <c r="C5" s="11">
        <v>24</v>
      </c>
      <c r="D5" s="11">
        <v>13</v>
      </c>
      <c r="E5" s="11">
        <v>19</v>
      </c>
      <c r="F5" s="12">
        <f t="shared" ref="F5:F15" si="0">E5*70/100</f>
        <v>13.3</v>
      </c>
      <c r="G5" s="8">
        <f t="shared" ref="G5:G16" si="1">E5*30/100</f>
        <v>5.7</v>
      </c>
    </row>
    <row r="6" spans="2:8" ht="22.5" x14ac:dyDescent="0.25">
      <c r="B6" s="11" t="s">
        <v>33</v>
      </c>
      <c r="C6" s="11">
        <v>11</v>
      </c>
      <c r="D6" s="11">
        <v>22</v>
      </c>
      <c r="E6" s="11">
        <v>38</v>
      </c>
      <c r="F6" s="12">
        <f t="shared" si="0"/>
        <v>26.6</v>
      </c>
      <c r="G6" s="8">
        <f t="shared" si="1"/>
        <v>11.4</v>
      </c>
    </row>
    <row r="7" spans="2:8" ht="22.5" x14ac:dyDescent="0.25">
      <c r="B7" s="11" t="s">
        <v>34</v>
      </c>
      <c r="C7" s="11">
        <v>22</v>
      </c>
      <c r="D7" s="11">
        <v>13</v>
      </c>
      <c r="E7" s="15">
        <v>24</v>
      </c>
      <c r="F7" s="12">
        <f t="shared" si="0"/>
        <v>16.8</v>
      </c>
      <c r="G7" s="8">
        <f t="shared" si="1"/>
        <v>7.2</v>
      </c>
    </row>
    <row r="8" spans="2:8" ht="22.5" x14ac:dyDescent="0.25">
      <c r="B8" s="11" t="s">
        <v>19</v>
      </c>
      <c r="C8" s="11">
        <v>19</v>
      </c>
      <c r="D8" s="11">
        <v>9</v>
      </c>
      <c r="E8" s="15">
        <v>17</v>
      </c>
      <c r="F8" s="12">
        <f t="shared" si="0"/>
        <v>11.9</v>
      </c>
      <c r="G8" s="8">
        <f t="shared" si="1"/>
        <v>5.0999999999999996</v>
      </c>
    </row>
    <row r="9" spans="2:8" ht="22.5" x14ac:dyDescent="0.25">
      <c r="B9" s="11" t="s">
        <v>35</v>
      </c>
      <c r="C9" s="11">
        <v>14</v>
      </c>
      <c r="D9" s="11">
        <v>7</v>
      </c>
      <c r="E9" s="15">
        <v>9</v>
      </c>
      <c r="F9" s="12">
        <f t="shared" si="0"/>
        <v>6.3</v>
      </c>
      <c r="G9" s="8">
        <f t="shared" si="1"/>
        <v>2.7</v>
      </c>
    </row>
    <row r="10" spans="2:8" ht="22.5" x14ac:dyDescent="0.25">
      <c r="B10" s="15" t="s">
        <v>36</v>
      </c>
      <c r="C10" s="11">
        <v>21</v>
      </c>
      <c r="D10" s="11">
        <v>12</v>
      </c>
      <c r="E10" s="11">
        <v>20</v>
      </c>
      <c r="F10" s="12">
        <f>E10*70/100</f>
        <v>14</v>
      </c>
      <c r="G10" s="8">
        <f t="shared" si="1"/>
        <v>6</v>
      </c>
    </row>
    <row r="11" spans="2:8" ht="22.5" x14ac:dyDescent="0.25">
      <c r="B11" s="15" t="s">
        <v>37</v>
      </c>
      <c r="C11" s="11">
        <v>19</v>
      </c>
      <c r="D11" s="11">
        <v>11</v>
      </c>
      <c r="E11" s="11">
        <v>23</v>
      </c>
      <c r="F11" s="12">
        <f t="shared" si="0"/>
        <v>16.100000000000001</v>
      </c>
      <c r="G11" s="8">
        <f t="shared" si="1"/>
        <v>6.9</v>
      </c>
    </row>
    <row r="12" spans="2:8" ht="22.5" x14ac:dyDescent="0.25">
      <c r="B12" s="11">
        <v>6</v>
      </c>
      <c r="C12" s="11">
        <v>21</v>
      </c>
      <c r="D12" s="11">
        <v>14</v>
      </c>
      <c r="E12" s="11">
        <v>14</v>
      </c>
      <c r="F12" s="12">
        <f t="shared" si="0"/>
        <v>9.8000000000000007</v>
      </c>
      <c r="G12" s="8">
        <f t="shared" si="1"/>
        <v>4.2</v>
      </c>
    </row>
    <row r="13" spans="2:8" ht="22.5" x14ac:dyDescent="0.25">
      <c r="B13" s="11" t="s">
        <v>38</v>
      </c>
      <c r="C13" s="11">
        <v>10</v>
      </c>
      <c r="D13" s="11">
        <v>16</v>
      </c>
      <c r="E13" s="11">
        <v>26</v>
      </c>
      <c r="F13" s="12">
        <f t="shared" si="0"/>
        <v>18.2</v>
      </c>
      <c r="G13" s="8">
        <f t="shared" si="1"/>
        <v>7.8</v>
      </c>
    </row>
    <row r="14" spans="2:8" ht="22.5" x14ac:dyDescent="0.25">
      <c r="B14" s="11" t="s">
        <v>39</v>
      </c>
      <c r="C14" s="11">
        <v>8</v>
      </c>
      <c r="D14" s="11">
        <v>11</v>
      </c>
      <c r="E14" s="11">
        <v>36</v>
      </c>
      <c r="F14" s="12">
        <f t="shared" si="0"/>
        <v>25.2</v>
      </c>
      <c r="G14" s="8">
        <f t="shared" si="1"/>
        <v>10.8</v>
      </c>
    </row>
    <row r="15" spans="2:8" ht="22.5" x14ac:dyDescent="0.25">
      <c r="B15" s="11" t="s">
        <v>40</v>
      </c>
      <c r="C15" s="11">
        <v>7</v>
      </c>
      <c r="D15" s="11">
        <v>4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hidden="1" x14ac:dyDescent="0.25">
      <c r="B16" s="13" t="s">
        <v>42</v>
      </c>
      <c r="C16" s="13">
        <v>5</v>
      </c>
      <c r="D16" s="13"/>
      <c r="E16" s="13"/>
      <c r="F16" s="14"/>
      <c r="G16" s="8">
        <f t="shared" si="1"/>
        <v>0</v>
      </c>
    </row>
    <row r="17" spans="2:6" s="7" customFormat="1" x14ac:dyDescent="0.25">
      <c r="B17" s="13" t="s">
        <v>63</v>
      </c>
      <c r="C17" s="13">
        <v>7</v>
      </c>
      <c r="D17" s="13">
        <v>16</v>
      </c>
      <c r="E17" s="13">
        <v>29</v>
      </c>
      <c r="F17" s="14">
        <v>29</v>
      </c>
    </row>
    <row r="18" spans="2:6" s="7" customFormat="1" x14ac:dyDescent="0.25">
      <c r="B18" s="7" t="s">
        <v>64</v>
      </c>
      <c r="C18" s="7">
        <v>10</v>
      </c>
      <c r="D18" s="7">
        <v>39</v>
      </c>
      <c r="E18" s="7">
        <v>45</v>
      </c>
      <c r="F18" s="8">
        <v>45</v>
      </c>
    </row>
  </sheetData>
  <mergeCells count="3">
    <mergeCell ref="B1:F1"/>
    <mergeCell ref="B2:D2"/>
    <mergeCell ref="E2:F2"/>
  </mergeCells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rightToLeft="1" topLeftCell="A4" workbookViewId="0">
      <selection activeCell="E17" sqref="E17:F18"/>
    </sheetView>
  </sheetViews>
  <sheetFormatPr defaultColWidth="9.140625" defaultRowHeight="18" x14ac:dyDescent="0.25"/>
  <cols>
    <col min="1" max="1" width="2.42578125" style="7" customWidth="1"/>
    <col min="2" max="3" width="12.7109375" style="7" customWidth="1"/>
    <col min="4" max="4" width="26.28515625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47.25" customHeight="1" x14ac:dyDescent="0.25">
      <c r="B1" s="64" t="s">
        <v>46</v>
      </c>
      <c r="C1" s="64"/>
      <c r="D1" s="64"/>
      <c r="E1" s="64"/>
      <c r="F1" s="64"/>
    </row>
    <row r="2" spans="2:8" ht="27.75" customHeight="1" x14ac:dyDescent="0.25">
      <c r="B2" s="60"/>
      <c r="C2" s="61"/>
      <c r="D2" s="62"/>
      <c r="E2" s="63" t="s">
        <v>100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95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12</v>
      </c>
      <c r="E4" s="11">
        <v>25</v>
      </c>
      <c r="F4" s="12">
        <f>E4*70/100</f>
        <v>17.5</v>
      </c>
      <c r="G4" s="8">
        <f>E4*30/100</f>
        <v>7.5</v>
      </c>
    </row>
    <row r="5" spans="2:8" ht="22.5" x14ac:dyDescent="0.25">
      <c r="B5" s="11" t="s">
        <v>32</v>
      </c>
      <c r="C5" s="11">
        <v>24</v>
      </c>
      <c r="D5" s="11">
        <v>13</v>
      </c>
      <c r="E5" s="11">
        <v>20</v>
      </c>
      <c r="F5" s="12">
        <f t="shared" ref="F5:F17" si="0">E5*70/100</f>
        <v>14</v>
      </c>
      <c r="G5" s="8">
        <f t="shared" ref="G5:G16" si="1">E5*30/100</f>
        <v>6</v>
      </c>
    </row>
    <row r="6" spans="2:8" ht="22.5" x14ac:dyDescent="0.25">
      <c r="B6" s="11" t="s">
        <v>33</v>
      </c>
      <c r="C6" s="11">
        <v>11</v>
      </c>
      <c r="D6" s="11">
        <v>22</v>
      </c>
      <c r="E6" s="11">
        <v>34</v>
      </c>
      <c r="F6" s="12">
        <f t="shared" si="0"/>
        <v>23.8</v>
      </c>
      <c r="G6" s="8">
        <f t="shared" si="1"/>
        <v>10.199999999999999</v>
      </c>
    </row>
    <row r="7" spans="2:8" ht="22.5" x14ac:dyDescent="0.25">
      <c r="B7" s="11" t="s">
        <v>34</v>
      </c>
      <c r="C7" s="11">
        <v>22</v>
      </c>
      <c r="D7" s="11">
        <v>13</v>
      </c>
      <c r="E7" s="15">
        <v>24</v>
      </c>
      <c r="F7" s="12">
        <f t="shared" si="0"/>
        <v>16.8</v>
      </c>
      <c r="G7" s="8">
        <f t="shared" si="1"/>
        <v>7.2</v>
      </c>
    </row>
    <row r="8" spans="2:8" ht="22.5" x14ac:dyDescent="0.25">
      <c r="B8" s="11" t="s">
        <v>19</v>
      </c>
      <c r="C8" s="11">
        <v>19</v>
      </c>
      <c r="D8" s="11">
        <v>9</v>
      </c>
      <c r="E8" s="15">
        <v>17</v>
      </c>
      <c r="F8" s="12">
        <f t="shared" si="0"/>
        <v>11.9</v>
      </c>
      <c r="G8" s="8">
        <f t="shared" si="1"/>
        <v>5.0999999999999996</v>
      </c>
    </row>
    <row r="9" spans="2:8" ht="22.5" x14ac:dyDescent="0.25">
      <c r="B9" s="11" t="s">
        <v>35</v>
      </c>
      <c r="C9" s="11">
        <v>14</v>
      </c>
      <c r="D9" s="11">
        <v>7</v>
      </c>
      <c r="E9" s="15">
        <v>9</v>
      </c>
      <c r="F9" s="12">
        <f t="shared" si="0"/>
        <v>6.3</v>
      </c>
      <c r="G9" s="8">
        <f t="shared" si="1"/>
        <v>2.7</v>
      </c>
    </row>
    <row r="10" spans="2:8" ht="22.5" x14ac:dyDescent="0.25">
      <c r="B10" s="15" t="s">
        <v>36</v>
      </c>
      <c r="C10" s="11">
        <v>21</v>
      </c>
      <c r="D10" s="11">
        <v>12</v>
      </c>
      <c r="E10" s="11">
        <v>19</v>
      </c>
      <c r="F10" s="12">
        <f t="shared" si="0"/>
        <v>13.3</v>
      </c>
      <c r="G10" s="8">
        <f t="shared" si="1"/>
        <v>5.7</v>
      </c>
    </row>
    <row r="11" spans="2:8" ht="22.5" x14ac:dyDescent="0.25">
      <c r="B11" s="15" t="s">
        <v>37</v>
      </c>
      <c r="C11" s="11">
        <v>19</v>
      </c>
      <c r="D11" s="11">
        <v>11</v>
      </c>
      <c r="E11" s="11">
        <v>23</v>
      </c>
      <c r="F11" s="12">
        <f t="shared" si="0"/>
        <v>16.100000000000001</v>
      </c>
      <c r="G11" s="8">
        <f t="shared" si="1"/>
        <v>6.9</v>
      </c>
    </row>
    <row r="12" spans="2:8" ht="22.5" x14ac:dyDescent="0.25">
      <c r="B12" s="11">
        <v>6</v>
      </c>
      <c r="C12" s="11">
        <v>21</v>
      </c>
      <c r="D12" s="11">
        <v>14</v>
      </c>
      <c r="E12" s="11">
        <v>14</v>
      </c>
      <c r="F12" s="12">
        <f t="shared" si="0"/>
        <v>9.8000000000000007</v>
      </c>
      <c r="G12" s="8">
        <f t="shared" si="1"/>
        <v>4.2</v>
      </c>
    </row>
    <row r="13" spans="2:8" ht="22.5" x14ac:dyDescent="0.25">
      <c r="B13" s="11" t="s">
        <v>38</v>
      </c>
      <c r="C13" s="11">
        <v>10</v>
      </c>
      <c r="D13" s="11">
        <v>16</v>
      </c>
      <c r="E13" s="11"/>
      <c r="F13" s="12"/>
      <c r="G13" s="8">
        <f t="shared" si="1"/>
        <v>0</v>
      </c>
    </row>
    <row r="14" spans="2:8" ht="22.5" x14ac:dyDescent="0.25">
      <c r="B14" s="11" t="s">
        <v>39</v>
      </c>
      <c r="C14" s="11">
        <v>8</v>
      </c>
      <c r="D14" s="11">
        <v>11</v>
      </c>
      <c r="E14" s="11"/>
      <c r="F14" s="12"/>
      <c r="G14" s="8">
        <f t="shared" si="1"/>
        <v>0</v>
      </c>
    </row>
    <row r="15" spans="2:8" ht="22.5" x14ac:dyDescent="0.25">
      <c r="B15" s="11" t="s">
        <v>40</v>
      </c>
      <c r="C15" s="11">
        <v>7</v>
      </c>
      <c r="D15" s="11">
        <v>4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ht="22.5" hidden="1" x14ac:dyDescent="0.25">
      <c r="B16" s="13" t="s">
        <v>42</v>
      </c>
      <c r="C16" s="13">
        <v>5</v>
      </c>
      <c r="D16" s="13"/>
      <c r="E16" s="13"/>
      <c r="F16" s="12">
        <f t="shared" si="0"/>
        <v>0</v>
      </c>
      <c r="G16" s="8">
        <f t="shared" si="1"/>
        <v>0</v>
      </c>
    </row>
    <row r="17" spans="2:6" s="7" customFormat="1" ht="22.5" x14ac:dyDescent="0.25">
      <c r="B17" s="13" t="s">
        <v>63</v>
      </c>
      <c r="C17" s="13">
        <v>7</v>
      </c>
      <c r="D17" s="13">
        <v>16</v>
      </c>
      <c r="E17" s="13">
        <v>29</v>
      </c>
      <c r="F17" s="12">
        <f t="shared" si="0"/>
        <v>20.3</v>
      </c>
    </row>
    <row r="18" spans="2:6" s="7" customFormat="1" x14ac:dyDescent="0.25">
      <c r="B18" s="7" t="s">
        <v>64</v>
      </c>
      <c r="C18" s="7">
        <v>10</v>
      </c>
      <c r="D18" s="7">
        <v>39</v>
      </c>
      <c r="E18" s="7">
        <v>45</v>
      </c>
      <c r="F18" s="8">
        <v>45</v>
      </c>
    </row>
  </sheetData>
  <mergeCells count="3">
    <mergeCell ref="B1:F1"/>
    <mergeCell ref="B2:D2"/>
    <mergeCell ref="E2:F2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rightToLeft="1" workbookViewId="0">
      <selection activeCell="E13" sqref="E13"/>
    </sheetView>
  </sheetViews>
  <sheetFormatPr defaultColWidth="9.140625" defaultRowHeight="18" x14ac:dyDescent="0.25"/>
  <cols>
    <col min="1" max="1" width="2.42578125" style="7" customWidth="1"/>
    <col min="2" max="3" width="12.7109375" style="7" customWidth="1"/>
    <col min="4" max="4" width="26.28515625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47.25" customHeight="1" x14ac:dyDescent="0.25">
      <c r="B1" s="64" t="s">
        <v>46</v>
      </c>
      <c r="C1" s="64"/>
      <c r="D1" s="64"/>
      <c r="E1" s="64"/>
      <c r="F1" s="64"/>
    </row>
    <row r="2" spans="2:8" ht="27.75" customHeight="1" x14ac:dyDescent="0.25">
      <c r="B2" s="60"/>
      <c r="C2" s="61"/>
      <c r="D2" s="62"/>
      <c r="E2" s="63" t="s">
        <v>101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95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12</v>
      </c>
      <c r="E4" s="11">
        <v>22</v>
      </c>
      <c r="F4" s="12">
        <f>E4*70/100</f>
        <v>15.4</v>
      </c>
      <c r="G4" s="8">
        <f>E4*30/100</f>
        <v>6.6</v>
      </c>
    </row>
    <row r="5" spans="2:8" ht="22.5" x14ac:dyDescent="0.25">
      <c r="B5" s="11" t="s">
        <v>32</v>
      </c>
      <c r="C5" s="11">
        <v>24</v>
      </c>
      <c r="D5" s="11">
        <v>13</v>
      </c>
      <c r="E5" s="11">
        <v>18</v>
      </c>
      <c r="F5" s="12">
        <f t="shared" ref="F5:F16" si="0">E5*70/100</f>
        <v>12.6</v>
      </c>
      <c r="G5" s="8">
        <f t="shared" ref="G5:G16" si="1">E5*30/100</f>
        <v>5.4</v>
      </c>
    </row>
    <row r="6" spans="2:8" ht="22.5" x14ac:dyDescent="0.25">
      <c r="B6" s="11" t="s">
        <v>33</v>
      </c>
      <c r="C6" s="11">
        <v>11</v>
      </c>
      <c r="D6" s="11">
        <v>22</v>
      </c>
      <c r="E6" s="11">
        <v>34</v>
      </c>
      <c r="F6" s="12">
        <f t="shared" si="0"/>
        <v>23.8</v>
      </c>
      <c r="G6" s="8">
        <f t="shared" si="1"/>
        <v>10.199999999999999</v>
      </c>
    </row>
    <row r="7" spans="2:8" ht="22.5" x14ac:dyDescent="0.25">
      <c r="B7" s="11" t="s">
        <v>34</v>
      </c>
      <c r="C7" s="11">
        <v>22</v>
      </c>
      <c r="D7" s="11">
        <v>13</v>
      </c>
      <c r="E7" s="15">
        <v>20</v>
      </c>
      <c r="F7" s="12">
        <f t="shared" si="0"/>
        <v>14</v>
      </c>
      <c r="G7" s="8">
        <f t="shared" si="1"/>
        <v>6</v>
      </c>
    </row>
    <row r="8" spans="2:8" ht="22.5" x14ac:dyDescent="0.25">
      <c r="B8" s="11" t="s">
        <v>19</v>
      </c>
      <c r="C8" s="11">
        <v>19</v>
      </c>
      <c r="D8" s="11">
        <v>9</v>
      </c>
      <c r="E8" s="15">
        <v>18</v>
      </c>
      <c r="F8" s="12">
        <f t="shared" si="0"/>
        <v>12.6</v>
      </c>
      <c r="G8" s="8">
        <f t="shared" si="1"/>
        <v>5.4</v>
      </c>
    </row>
    <row r="9" spans="2:8" ht="22.5" x14ac:dyDescent="0.25">
      <c r="B9" s="11" t="s">
        <v>35</v>
      </c>
      <c r="C9" s="11">
        <v>14</v>
      </c>
      <c r="D9" s="11">
        <v>7</v>
      </c>
      <c r="E9" s="15">
        <v>9</v>
      </c>
      <c r="F9" s="12">
        <f t="shared" si="0"/>
        <v>6.3</v>
      </c>
      <c r="G9" s="8">
        <f t="shared" si="1"/>
        <v>2.7</v>
      </c>
    </row>
    <row r="10" spans="2:8" ht="22.5" x14ac:dyDescent="0.25">
      <c r="B10" s="15" t="s">
        <v>36</v>
      </c>
      <c r="C10" s="11">
        <v>21</v>
      </c>
      <c r="D10" s="11">
        <v>12</v>
      </c>
      <c r="E10" s="11">
        <v>20</v>
      </c>
      <c r="F10" s="12">
        <f t="shared" si="0"/>
        <v>14</v>
      </c>
      <c r="G10" s="8">
        <f t="shared" si="1"/>
        <v>6</v>
      </c>
    </row>
    <row r="11" spans="2:8" ht="22.5" x14ac:dyDescent="0.25">
      <c r="B11" s="15" t="s">
        <v>37</v>
      </c>
      <c r="C11" s="11">
        <v>19</v>
      </c>
      <c r="D11" s="11">
        <v>11</v>
      </c>
      <c r="E11" s="11">
        <v>21</v>
      </c>
      <c r="F11" s="12">
        <f t="shared" si="0"/>
        <v>14.7</v>
      </c>
      <c r="G11" s="8">
        <f t="shared" si="1"/>
        <v>6.3</v>
      </c>
    </row>
    <row r="12" spans="2:8" ht="22.5" x14ac:dyDescent="0.25">
      <c r="B12" s="11">
        <v>6</v>
      </c>
      <c r="C12" s="11">
        <v>21</v>
      </c>
      <c r="D12" s="11">
        <v>14</v>
      </c>
      <c r="E12" s="11">
        <v>14</v>
      </c>
      <c r="F12" s="12">
        <f t="shared" si="0"/>
        <v>9.8000000000000007</v>
      </c>
      <c r="G12" s="8">
        <f t="shared" si="1"/>
        <v>4.2</v>
      </c>
    </row>
    <row r="13" spans="2:8" ht="22.5" x14ac:dyDescent="0.25">
      <c r="B13" s="11" t="s">
        <v>38</v>
      </c>
      <c r="C13" s="11">
        <v>10</v>
      </c>
      <c r="D13" s="11">
        <v>16</v>
      </c>
      <c r="E13" s="11">
        <v>19</v>
      </c>
      <c r="F13" s="12">
        <f t="shared" si="0"/>
        <v>13.3</v>
      </c>
      <c r="G13" s="8">
        <f t="shared" si="1"/>
        <v>5.7</v>
      </c>
    </row>
    <row r="14" spans="2:8" ht="22.5" x14ac:dyDescent="0.25">
      <c r="B14" s="11" t="s">
        <v>39</v>
      </c>
      <c r="C14" s="11">
        <v>8</v>
      </c>
      <c r="D14" s="11">
        <v>11</v>
      </c>
      <c r="E14" s="11">
        <v>29</v>
      </c>
      <c r="F14" s="12">
        <f t="shared" si="0"/>
        <v>20.3</v>
      </c>
      <c r="G14" s="8">
        <f t="shared" si="1"/>
        <v>8.6999999999999993</v>
      </c>
    </row>
    <row r="15" spans="2:8" ht="22.5" x14ac:dyDescent="0.25">
      <c r="B15" s="11" t="s">
        <v>40</v>
      </c>
      <c r="C15" s="11">
        <v>7</v>
      </c>
      <c r="D15" s="11">
        <v>4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ht="22.5" hidden="1" x14ac:dyDescent="0.25">
      <c r="B16" s="13" t="s">
        <v>42</v>
      </c>
      <c r="C16" s="13">
        <v>5</v>
      </c>
      <c r="D16" s="13"/>
      <c r="E16" s="13"/>
      <c r="F16" s="12">
        <f t="shared" si="0"/>
        <v>0</v>
      </c>
      <c r="G16" s="8">
        <f t="shared" si="1"/>
        <v>0</v>
      </c>
    </row>
    <row r="17" spans="2:7" x14ac:dyDescent="0.25">
      <c r="B17" s="7" t="s">
        <v>64</v>
      </c>
      <c r="C17" s="7">
        <v>10</v>
      </c>
      <c r="D17" s="7">
        <v>39</v>
      </c>
      <c r="E17" s="7">
        <v>45</v>
      </c>
      <c r="F17" s="8">
        <v>45</v>
      </c>
      <c r="G17" s="7"/>
    </row>
  </sheetData>
  <mergeCells count="3">
    <mergeCell ref="B1:F1"/>
    <mergeCell ref="B2:D2"/>
    <mergeCell ref="E2:F2"/>
  </mergeCells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rightToLeft="1" workbookViewId="0">
      <selection activeCell="F4" sqref="F4"/>
    </sheetView>
  </sheetViews>
  <sheetFormatPr defaultColWidth="9.140625" defaultRowHeight="18" x14ac:dyDescent="0.25"/>
  <cols>
    <col min="1" max="1" width="2.42578125" style="7" customWidth="1"/>
    <col min="2" max="3" width="12.7109375" style="7" customWidth="1"/>
    <col min="4" max="4" width="26.28515625" style="7" customWidth="1"/>
    <col min="5" max="5" width="22.7109375" style="7" customWidth="1"/>
    <col min="6" max="6" width="35.7109375" style="8" customWidth="1"/>
    <col min="7" max="7" width="4.28515625" style="8" hidden="1" customWidth="1"/>
    <col min="8" max="9" width="25.28515625" style="7" customWidth="1"/>
    <col min="10" max="16384" width="9.140625" style="7"/>
  </cols>
  <sheetData>
    <row r="1" spans="2:8" ht="47.25" customHeight="1" x14ac:dyDescent="0.25">
      <c r="B1" s="64" t="s">
        <v>46</v>
      </c>
      <c r="C1" s="64"/>
      <c r="D1" s="64"/>
      <c r="E1" s="64"/>
      <c r="F1" s="64"/>
    </row>
    <row r="2" spans="2:8" ht="27.75" customHeight="1" x14ac:dyDescent="0.25">
      <c r="B2" s="60"/>
      <c r="C2" s="61"/>
      <c r="D2" s="62"/>
      <c r="E2" s="63" t="s">
        <v>102</v>
      </c>
      <c r="F2" s="63"/>
    </row>
    <row r="3" spans="2:8" ht="51.75" customHeight="1" x14ac:dyDescent="0.25">
      <c r="B3" s="9" t="s">
        <v>0</v>
      </c>
      <c r="C3" s="9" t="s">
        <v>1</v>
      </c>
      <c r="D3" s="9" t="s">
        <v>95</v>
      </c>
      <c r="E3" s="9" t="s">
        <v>30</v>
      </c>
      <c r="F3" s="16" t="s">
        <v>47</v>
      </c>
    </row>
    <row r="4" spans="2:8" ht="22.5" x14ac:dyDescent="0.25">
      <c r="B4" s="11">
        <v>3</v>
      </c>
      <c r="C4" s="11">
        <v>17</v>
      </c>
      <c r="D4" s="11">
        <v>12</v>
      </c>
      <c r="E4" s="11">
        <v>24</v>
      </c>
      <c r="F4" s="12">
        <f>E4*70/100</f>
        <v>16.8</v>
      </c>
      <c r="G4" s="8">
        <f>E4*30/100</f>
        <v>7.2</v>
      </c>
    </row>
    <row r="5" spans="2:8" ht="22.5" x14ac:dyDescent="0.25">
      <c r="B5" s="11" t="s">
        <v>32</v>
      </c>
      <c r="C5" s="11">
        <v>24</v>
      </c>
      <c r="D5" s="11">
        <v>13</v>
      </c>
      <c r="E5" s="11">
        <v>21</v>
      </c>
      <c r="F5" s="12">
        <f t="shared" ref="F5:F16" si="0">E5*70/100</f>
        <v>14.7</v>
      </c>
      <c r="G5" s="8">
        <f t="shared" ref="G5:G16" si="1">E5*30/100</f>
        <v>6.3</v>
      </c>
    </row>
    <row r="6" spans="2:8" ht="22.5" x14ac:dyDescent="0.25">
      <c r="B6" s="11" t="s">
        <v>33</v>
      </c>
      <c r="C6" s="11">
        <v>11</v>
      </c>
      <c r="D6" s="11">
        <v>22</v>
      </c>
      <c r="E6" s="11">
        <v>37</v>
      </c>
      <c r="F6" s="12">
        <f t="shared" si="0"/>
        <v>25.9</v>
      </c>
      <c r="G6" s="8">
        <f t="shared" si="1"/>
        <v>11.1</v>
      </c>
    </row>
    <row r="7" spans="2:8" ht="22.5" x14ac:dyDescent="0.25">
      <c r="B7" s="11" t="s">
        <v>34</v>
      </c>
      <c r="C7" s="11">
        <v>22</v>
      </c>
      <c r="D7" s="11">
        <v>13</v>
      </c>
      <c r="E7" s="15">
        <v>20</v>
      </c>
      <c r="F7" s="12">
        <f t="shared" si="0"/>
        <v>14</v>
      </c>
      <c r="G7" s="8">
        <f t="shared" si="1"/>
        <v>6</v>
      </c>
    </row>
    <row r="8" spans="2:8" ht="22.5" x14ac:dyDescent="0.25">
      <c r="B8" s="11" t="s">
        <v>19</v>
      </c>
      <c r="C8" s="11">
        <v>19</v>
      </c>
      <c r="D8" s="11">
        <v>9</v>
      </c>
      <c r="E8" s="15">
        <v>18</v>
      </c>
      <c r="F8" s="12">
        <f t="shared" si="0"/>
        <v>12.6</v>
      </c>
      <c r="G8" s="8">
        <f t="shared" si="1"/>
        <v>5.4</v>
      </c>
    </row>
    <row r="9" spans="2:8" ht="22.5" x14ac:dyDescent="0.25">
      <c r="B9" s="11" t="s">
        <v>35</v>
      </c>
      <c r="C9" s="11">
        <v>14</v>
      </c>
      <c r="D9" s="11">
        <v>7</v>
      </c>
      <c r="E9" s="15">
        <v>9</v>
      </c>
      <c r="F9" s="12">
        <f t="shared" si="0"/>
        <v>6.3</v>
      </c>
      <c r="G9" s="8">
        <f t="shared" si="1"/>
        <v>2.7</v>
      </c>
    </row>
    <row r="10" spans="2:8" ht="22.5" x14ac:dyDescent="0.25">
      <c r="B10" s="15" t="s">
        <v>36</v>
      </c>
      <c r="C10" s="11">
        <v>21</v>
      </c>
      <c r="D10" s="11">
        <v>12</v>
      </c>
      <c r="E10" s="11">
        <v>20</v>
      </c>
      <c r="F10" s="12">
        <f t="shared" si="0"/>
        <v>14</v>
      </c>
      <c r="G10" s="8">
        <f t="shared" si="1"/>
        <v>6</v>
      </c>
    </row>
    <row r="11" spans="2:8" ht="22.5" x14ac:dyDescent="0.25">
      <c r="B11" s="15" t="s">
        <v>37</v>
      </c>
      <c r="C11" s="11">
        <v>19</v>
      </c>
      <c r="D11" s="11">
        <v>11</v>
      </c>
      <c r="E11" s="11">
        <v>21</v>
      </c>
      <c r="F11" s="12">
        <f t="shared" si="0"/>
        <v>14.7</v>
      </c>
      <c r="G11" s="8">
        <f t="shared" si="1"/>
        <v>6.3</v>
      </c>
    </row>
    <row r="12" spans="2:8" ht="22.5" x14ac:dyDescent="0.25">
      <c r="B12" s="11">
        <v>6</v>
      </c>
      <c r="C12" s="11">
        <v>21</v>
      </c>
      <c r="D12" s="11">
        <v>14</v>
      </c>
      <c r="E12" s="11">
        <v>15</v>
      </c>
      <c r="F12" s="12">
        <f t="shared" si="0"/>
        <v>10.5</v>
      </c>
      <c r="G12" s="8">
        <f t="shared" si="1"/>
        <v>4.5</v>
      </c>
    </row>
    <row r="13" spans="2:8" ht="22.5" x14ac:dyDescent="0.25">
      <c r="B13" s="11" t="s">
        <v>38</v>
      </c>
      <c r="C13" s="11">
        <v>10</v>
      </c>
      <c r="D13" s="11">
        <v>16</v>
      </c>
      <c r="E13" s="11">
        <v>20</v>
      </c>
      <c r="F13" s="12">
        <f t="shared" si="0"/>
        <v>14</v>
      </c>
      <c r="G13" s="8">
        <f t="shared" si="1"/>
        <v>6</v>
      </c>
    </row>
    <row r="14" spans="2:8" ht="22.5" x14ac:dyDescent="0.25">
      <c r="B14" s="11" t="s">
        <v>39</v>
      </c>
      <c r="C14" s="11">
        <v>8</v>
      </c>
      <c r="D14" s="11">
        <v>11</v>
      </c>
      <c r="E14" s="11">
        <v>36</v>
      </c>
      <c r="F14" s="12">
        <f t="shared" si="0"/>
        <v>25.2</v>
      </c>
      <c r="G14" s="8">
        <f t="shared" si="1"/>
        <v>10.8</v>
      </c>
    </row>
    <row r="15" spans="2:8" ht="22.5" x14ac:dyDescent="0.25">
      <c r="B15" s="11" t="s">
        <v>40</v>
      </c>
      <c r="C15" s="11">
        <v>7</v>
      </c>
      <c r="D15" s="11">
        <v>4</v>
      </c>
      <c r="E15" s="11">
        <v>5</v>
      </c>
      <c r="F15" s="12">
        <f t="shared" si="0"/>
        <v>3.5</v>
      </c>
      <c r="G15" s="8">
        <f t="shared" si="1"/>
        <v>1.5</v>
      </c>
      <c r="H15" s="7" t="s">
        <v>45</v>
      </c>
    </row>
    <row r="16" spans="2:8" ht="22.5" hidden="1" x14ac:dyDescent="0.25">
      <c r="B16" s="13" t="s">
        <v>42</v>
      </c>
      <c r="C16" s="13">
        <v>5</v>
      </c>
      <c r="D16" s="13"/>
      <c r="E16" s="13"/>
      <c r="F16" s="12">
        <f t="shared" si="0"/>
        <v>0</v>
      </c>
      <c r="G16" s="8">
        <f t="shared" si="1"/>
        <v>0</v>
      </c>
    </row>
    <row r="17" spans="2:7" x14ac:dyDescent="0.25">
      <c r="B17" s="7" t="s">
        <v>64</v>
      </c>
      <c r="C17" s="7">
        <v>10</v>
      </c>
      <c r="D17" s="7">
        <v>39</v>
      </c>
      <c r="E17" s="7">
        <v>45</v>
      </c>
      <c r="F17" s="8">
        <v>45</v>
      </c>
      <c r="G17" s="7"/>
    </row>
  </sheetData>
  <mergeCells count="3">
    <mergeCell ref="B1:F1"/>
    <mergeCell ref="B2:D2"/>
    <mergeCell ref="E2:F2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workbookViewId="0">
      <selection activeCell="J5" sqref="J5"/>
    </sheetView>
  </sheetViews>
  <sheetFormatPr defaultColWidth="9.140625" defaultRowHeight="18.75" x14ac:dyDescent="0.3"/>
  <cols>
    <col min="1" max="1" width="24.140625" style="18" customWidth="1"/>
    <col min="2" max="2" width="22.140625" style="18" customWidth="1"/>
    <col min="3" max="3" width="19.85546875" style="18" customWidth="1"/>
    <col min="4" max="4" width="22.7109375" style="18" customWidth="1"/>
    <col min="5" max="5" width="10.28515625" style="18" hidden="1" customWidth="1"/>
    <col min="6" max="6" width="21.42578125" style="17" hidden="1" customWidth="1"/>
    <col min="7" max="7" width="31.42578125" style="17" customWidth="1"/>
    <col min="8" max="16384" width="9.140625" style="17"/>
  </cols>
  <sheetData>
    <row r="1" spans="1:7" ht="34.5" customHeight="1" x14ac:dyDescent="0.3">
      <c r="A1" s="69" t="s">
        <v>106</v>
      </c>
      <c r="B1" s="69"/>
      <c r="C1" s="69"/>
      <c r="D1" s="69"/>
      <c r="E1" s="69"/>
      <c r="F1" s="69"/>
      <c r="G1" s="69"/>
    </row>
    <row r="2" spans="1:7" ht="36" customHeight="1" x14ac:dyDescent="0.3">
      <c r="A2" s="42"/>
      <c r="B2" s="42" t="s">
        <v>65</v>
      </c>
      <c r="C2" s="42" t="s">
        <v>62</v>
      </c>
      <c r="D2" s="42" t="s">
        <v>105</v>
      </c>
      <c r="E2" s="42" t="s">
        <v>80</v>
      </c>
      <c r="F2" s="43" t="s">
        <v>30</v>
      </c>
      <c r="G2" s="44" t="s">
        <v>107</v>
      </c>
    </row>
    <row r="3" spans="1:7" ht="24" customHeight="1" x14ac:dyDescent="0.3">
      <c r="A3" s="41" t="s">
        <v>49</v>
      </c>
      <c r="B3" s="31">
        <v>17</v>
      </c>
      <c r="C3" s="31">
        <v>11</v>
      </c>
      <c r="D3" s="31">
        <v>8</v>
      </c>
      <c r="E3" s="32" t="s">
        <v>104</v>
      </c>
      <c r="F3" s="11">
        <v>24</v>
      </c>
      <c r="G3" s="12">
        <f t="shared" ref="G3:G15" si="0">F3*70/100</f>
        <v>16.8</v>
      </c>
    </row>
    <row r="4" spans="1:7" ht="24" customHeight="1" x14ac:dyDescent="0.3">
      <c r="A4" s="41" t="s">
        <v>32</v>
      </c>
      <c r="B4" s="31">
        <v>24</v>
      </c>
      <c r="C4" s="31">
        <v>14</v>
      </c>
      <c r="D4" s="31">
        <v>12</v>
      </c>
      <c r="E4" s="32" t="s">
        <v>82</v>
      </c>
      <c r="F4" s="11">
        <v>21</v>
      </c>
      <c r="G4" s="12">
        <f t="shared" si="0"/>
        <v>14.7</v>
      </c>
    </row>
    <row r="5" spans="1:7" ht="24" customHeight="1" x14ac:dyDescent="0.3">
      <c r="A5" s="41" t="s">
        <v>52</v>
      </c>
      <c r="B5" s="31">
        <v>11</v>
      </c>
      <c r="C5" s="31">
        <v>22</v>
      </c>
      <c r="D5" s="31">
        <v>24</v>
      </c>
      <c r="E5" s="32" t="s">
        <v>83</v>
      </c>
      <c r="F5" s="11">
        <v>37</v>
      </c>
      <c r="G5" s="12">
        <f t="shared" si="0"/>
        <v>25.9</v>
      </c>
    </row>
    <row r="6" spans="1:7" ht="24" customHeight="1" x14ac:dyDescent="0.3">
      <c r="A6" s="41" t="s">
        <v>53</v>
      </c>
      <c r="B6" s="31">
        <v>19</v>
      </c>
      <c r="C6" s="31">
        <v>10</v>
      </c>
      <c r="D6" s="31">
        <v>8</v>
      </c>
      <c r="E6" s="32" t="s">
        <v>82</v>
      </c>
      <c r="F6" s="15">
        <v>18</v>
      </c>
      <c r="G6" s="12">
        <f t="shared" si="0"/>
        <v>12.6</v>
      </c>
    </row>
    <row r="7" spans="1:7" ht="24" customHeight="1" x14ac:dyDescent="0.3">
      <c r="A7" s="41" t="s">
        <v>34</v>
      </c>
      <c r="B7" s="31">
        <v>22</v>
      </c>
      <c r="C7" s="31">
        <v>14</v>
      </c>
      <c r="D7" s="31">
        <v>12</v>
      </c>
      <c r="E7" s="32" t="s">
        <v>82</v>
      </c>
      <c r="F7" s="15">
        <v>20</v>
      </c>
      <c r="G7" s="12">
        <f t="shared" si="0"/>
        <v>14</v>
      </c>
    </row>
    <row r="8" spans="1:7" ht="24" customHeight="1" x14ac:dyDescent="0.3">
      <c r="A8" s="41" t="s">
        <v>54</v>
      </c>
      <c r="B8" s="31">
        <v>19</v>
      </c>
      <c r="C8" s="31">
        <v>12</v>
      </c>
      <c r="D8" s="31">
        <v>8</v>
      </c>
      <c r="E8" s="32" t="s">
        <v>81</v>
      </c>
      <c r="F8" s="11">
        <v>21</v>
      </c>
      <c r="G8" s="12">
        <f t="shared" si="0"/>
        <v>14.7</v>
      </c>
    </row>
    <row r="9" spans="1:7" ht="24" customHeight="1" x14ac:dyDescent="0.3">
      <c r="A9" s="41" t="s">
        <v>55</v>
      </c>
      <c r="B9" s="31">
        <v>21</v>
      </c>
      <c r="C9" s="31">
        <v>11</v>
      </c>
      <c r="D9" s="31">
        <v>12</v>
      </c>
      <c r="E9" s="32" t="s">
        <v>97</v>
      </c>
      <c r="F9" s="11">
        <v>20</v>
      </c>
      <c r="G9" s="12">
        <f t="shared" si="0"/>
        <v>14</v>
      </c>
    </row>
    <row r="10" spans="1:7" ht="24" customHeight="1" x14ac:dyDescent="0.3">
      <c r="A10" s="41" t="s">
        <v>56</v>
      </c>
      <c r="B10" s="31">
        <v>14</v>
      </c>
      <c r="C10" s="31">
        <v>7</v>
      </c>
      <c r="D10" s="31">
        <v>8</v>
      </c>
      <c r="E10" s="32" t="s">
        <v>97</v>
      </c>
      <c r="F10" s="15">
        <v>9</v>
      </c>
      <c r="G10" s="12">
        <f t="shared" si="0"/>
        <v>6.3</v>
      </c>
    </row>
    <row r="11" spans="1:7" ht="24" customHeight="1" x14ac:dyDescent="0.3">
      <c r="A11" s="41" t="s">
        <v>57</v>
      </c>
      <c r="B11" s="31">
        <v>21</v>
      </c>
      <c r="C11" s="31">
        <v>14</v>
      </c>
      <c r="D11" s="31">
        <v>12</v>
      </c>
      <c r="E11" s="32" t="s">
        <v>82</v>
      </c>
      <c r="F11" s="11">
        <v>15</v>
      </c>
      <c r="G11" s="12">
        <f t="shared" si="0"/>
        <v>10.5</v>
      </c>
    </row>
    <row r="12" spans="1:7" ht="24" customHeight="1" x14ac:dyDescent="0.3">
      <c r="A12" s="41" t="s">
        <v>58</v>
      </c>
      <c r="B12" s="31">
        <v>10</v>
      </c>
      <c r="C12" s="31">
        <v>16</v>
      </c>
      <c r="D12" s="31">
        <v>20</v>
      </c>
      <c r="E12" s="32" t="s">
        <v>86</v>
      </c>
      <c r="F12" s="11">
        <v>20</v>
      </c>
      <c r="G12" s="12">
        <f t="shared" si="0"/>
        <v>14</v>
      </c>
    </row>
    <row r="13" spans="1:7" ht="24" customHeight="1" x14ac:dyDescent="0.3">
      <c r="A13" s="41" t="s">
        <v>59</v>
      </c>
      <c r="B13" s="31">
        <v>8</v>
      </c>
      <c r="C13" s="31">
        <v>15</v>
      </c>
      <c r="D13" s="31">
        <v>16</v>
      </c>
      <c r="E13" s="32" t="s">
        <v>97</v>
      </c>
      <c r="F13" s="11">
        <v>36</v>
      </c>
      <c r="G13" s="12">
        <f t="shared" si="0"/>
        <v>25.2</v>
      </c>
    </row>
    <row r="14" spans="1:7" ht="24" customHeight="1" x14ac:dyDescent="0.3">
      <c r="A14" s="41" t="s">
        <v>40</v>
      </c>
      <c r="B14" s="31">
        <v>7</v>
      </c>
      <c r="C14" s="31">
        <v>4</v>
      </c>
      <c r="D14" s="31">
        <v>4</v>
      </c>
      <c r="E14" s="32" t="s">
        <v>85</v>
      </c>
      <c r="F14" s="11">
        <v>5</v>
      </c>
      <c r="G14" s="12">
        <f t="shared" si="0"/>
        <v>3.5</v>
      </c>
    </row>
    <row r="15" spans="1:7" ht="24" customHeight="1" x14ac:dyDescent="0.3">
      <c r="A15" s="41" t="s">
        <v>63</v>
      </c>
      <c r="B15" s="31">
        <v>8</v>
      </c>
      <c r="C15" s="31">
        <v>18</v>
      </c>
      <c r="D15" s="31">
        <v>12</v>
      </c>
      <c r="E15" s="32" t="s">
        <v>103</v>
      </c>
      <c r="F15" s="13">
        <v>29</v>
      </c>
      <c r="G15" s="12">
        <f t="shared" si="0"/>
        <v>20.3</v>
      </c>
    </row>
    <row r="16" spans="1:7" ht="24" customHeight="1" x14ac:dyDescent="0.3">
      <c r="A16" s="41" t="s">
        <v>64</v>
      </c>
      <c r="B16" s="31">
        <v>7</v>
      </c>
      <c r="C16" s="31">
        <v>39</v>
      </c>
      <c r="D16" s="31">
        <v>40</v>
      </c>
      <c r="E16" s="32" t="s">
        <v>97</v>
      </c>
      <c r="F16" s="13">
        <v>45</v>
      </c>
      <c r="G16" s="14">
        <v>45</v>
      </c>
    </row>
    <row r="17" spans="1:7" ht="27" customHeight="1" x14ac:dyDescent="0.3">
      <c r="A17" s="21" t="s">
        <v>89</v>
      </c>
      <c r="B17" s="45"/>
      <c r="C17" s="46"/>
      <c r="D17" s="41">
        <v>207</v>
      </c>
      <c r="E17" s="47"/>
      <c r="F17" s="65">
        <v>238</v>
      </c>
      <c r="G17" s="65"/>
    </row>
    <row r="18" spans="1:7" ht="28.5" customHeight="1" x14ac:dyDescent="0.3">
      <c r="A18" s="21" t="s">
        <v>88</v>
      </c>
      <c r="B18" s="66">
        <v>196</v>
      </c>
      <c r="C18" s="67"/>
      <c r="D18" s="67"/>
      <c r="E18" s="67"/>
      <c r="F18" s="67"/>
      <c r="G18" s="68"/>
    </row>
    <row r="19" spans="1:7" x14ac:dyDescent="0.3">
      <c r="A19" s="40" t="s">
        <v>98</v>
      </c>
      <c r="B19" s="40"/>
      <c r="C19" s="40"/>
      <c r="D19" s="40"/>
      <c r="E19" s="40"/>
    </row>
  </sheetData>
  <mergeCells count="3">
    <mergeCell ref="F17:G17"/>
    <mergeCell ref="A1:G1"/>
    <mergeCell ref="B18:G1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rightToLeft="1" workbookViewId="0">
      <selection activeCell="I8" sqref="I8"/>
    </sheetView>
  </sheetViews>
  <sheetFormatPr defaultColWidth="9.140625" defaultRowHeight="44.25" customHeight="1" x14ac:dyDescent="0.25"/>
  <cols>
    <col min="1" max="1" width="4" style="50" customWidth="1"/>
    <col min="2" max="2" width="12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44.25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44.25" customHeight="1" x14ac:dyDescent="0.25">
      <c r="B2" s="70"/>
      <c r="C2" s="71"/>
      <c r="D2" s="71"/>
      <c r="E2" s="72"/>
      <c r="F2" s="75"/>
      <c r="G2" s="75"/>
      <c r="H2" s="75"/>
      <c r="I2" s="75"/>
      <c r="J2" s="75"/>
    </row>
    <row r="3" spans="2:10" ht="66.75" customHeight="1" x14ac:dyDescent="0.25">
      <c r="B3" s="51" t="s">
        <v>0</v>
      </c>
      <c r="C3" s="51" t="s">
        <v>1</v>
      </c>
      <c r="D3" s="43" t="s">
        <v>120</v>
      </c>
      <c r="E3" s="43" t="s">
        <v>121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16</v>
      </c>
      <c r="D4" s="52">
        <v>13</v>
      </c>
      <c r="E4" s="52">
        <v>8</v>
      </c>
      <c r="F4" s="52">
        <v>22</v>
      </c>
      <c r="G4" s="53">
        <f>F4*70/100</f>
        <v>15.4</v>
      </c>
      <c r="H4" s="53">
        <f t="shared" ref="H4:H14" si="0">G4*70/100</f>
        <v>10.78</v>
      </c>
      <c r="I4" s="53">
        <f>F4-G4</f>
        <v>6.6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15</v>
      </c>
      <c r="E5" s="52">
        <v>8</v>
      </c>
      <c r="F5" s="52">
        <v>40</v>
      </c>
      <c r="G5" s="53">
        <f t="shared" ref="G5:G14" si="1">F5*70/100</f>
        <v>28</v>
      </c>
      <c r="H5" s="53">
        <f t="shared" si="0"/>
        <v>19.600000000000001</v>
      </c>
      <c r="I5" s="53">
        <f t="shared" ref="I5:I14" si="2">F5-G5</f>
        <v>12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10</v>
      </c>
      <c r="F6" s="52">
        <v>44</v>
      </c>
      <c r="G6" s="53">
        <f t="shared" si="1"/>
        <v>30.8</v>
      </c>
      <c r="H6" s="53">
        <f t="shared" si="0"/>
        <v>21.56</v>
      </c>
      <c r="I6" s="53">
        <f t="shared" si="2"/>
        <v>13.2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13</v>
      </c>
      <c r="E7" s="52">
        <v>8</v>
      </c>
      <c r="F7" s="54">
        <v>25</v>
      </c>
      <c r="G7" s="53">
        <f t="shared" si="1"/>
        <v>17.5</v>
      </c>
      <c r="H7" s="53">
        <f t="shared" si="0"/>
        <v>12.25</v>
      </c>
      <c r="I7" s="53">
        <f t="shared" si="2"/>
        <v>7.5</v>
      </c>
      <c r="J7" s="52">
        <v>1</v>
      </c>
    </row>
    <row r="8" spans="2:10" ht="27" customHeight="1" x14ac:dyDescent="0.25">
      <c r="B8" s="52" t="s">
        <v>19</v>
      </c>
      <c r="C8" s="52">
        <v>19</v>
      </c>
      <c r="D8" s="52">
        <v>10</v>
      </c>
      <c r="E8" s="52">
        <v>8</v>
      </c>
      <c r="F8" s="54">
        <v>21</v>
      </c>
      <c r="G8" s="55">
        <f t="shared" si="1"/>
        <v>14.7</v>
      </c>
      <c r="H8" s="55">
        <f t="shared" si="0"/>
        <v>10.29</v>
      </c>
      <c r="I8" s="53">
        <f t="shared" si="2"/>
        <v>6.3000000000000007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9</v>
      </c>
      <c r="E9" s="52">
        <v>4</v>
      </c>
      <c r="F9" s="54">
        <v>10</v>
      </c>
      <c r="G9" s="55">
        <f t="shared" si="1"/>
        <v>7</v>
      </c>
      <c r="H9" s="55">
        <f t="shared" si="0"/>
        <v>4.9000000000000004</v>
      </c>
      <c r="I9" s="53">
        <f t="shared" si="2"/>
        <v>3</v>
      </c>
      <c r="J9" s="52">
        <v>1</v>
      </c>
    </row>
    <row r="10" spans="2:10" ht="27" customHeight="1" x14ac:dyDescent="0.25">
      <c r="B10" s="52" t="s">
        <v>36</v>
      </c>
      <c r="C10" s="52">
        <v>21</v>
      </c>
      <c r="D10" s="52">
        <v>13</v>
      </c>
      <c r="E10" s="52">
        <v>8</v>
      </c>
      <c r="F10" s="54">
        <v>19</v>
      </c>
      <c r="G10" s="55">
        <f t="shared" si="1"/>
        <v>13.3</v>
      </c>
      <c r="H10" s="55">
        <f t="shared" si="0"/>
        <v>9.31</v>
      </c>
      <c r="I10" s="53">
        <f t="shared" si="2"/>
        <v>5.6999999999999993</v>
      </c>
      <c r="J10" s="52">
        <v>1</v>
      </c>
    </row>
    <row r="11" spans="2:10" ht="27" customHeight="1" x14ac:dyDescent="0.25">
      <c r="B11" s="52" t="s">
        <v>37</v>
      </c>
      <c r="C11" s="52">
        <v>19</v>
      </c>
      <c r="D11" s="52">
        <v>15</v>
      </c>
      <c r="E11" s="52">
        <v>8</v>
      </c>
      <c r="F11" s="54">
        <v>23</v>
      </c>
      <c r="G11" s="55">
        <f t="shared" si="1"/>
        <v>16.100000000000001</v>
      </c>
      <c r="H11" s="55">
        <f t="shared" si="0"/>
        <v>11.27</v>
      </c>
      <c r="I11" s="53">
        <f t="shared" si="2"/>
        <v>6.8999999999999986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13</v>
      </c>
      <c r="E12" s="52">
        <v>8</v>
      </c>
      <c r="F12" s="54">
        <v>22</v>
      </c>
      <c r="G12" s="55">
        <f t="shared" si="1"/>
        <v>15.4</v>
      </c>
      <c r="H12" s="55">
        <f t="shared" si="0"/>
        <v>10.78</v>
      </c>
      <c r="I12" s="53">
        <f t="shared" si="2"/>
        <v>6.6</v>
      </c>
      <c r="J12" s="52">
        <v>1</v>
      </c>
    </row>
    <row r="13" spans="2:10" ht="27" customHeight="1" x14ac:dyDescent="0.25">
      <c r="B13" s="52" t="s">
        <v>38</v>
      </c>
      <c r="C13" s="52">
        <v>17</v>
      </c>
      <c r="D13" s="52">
        <v>23</v>
      </c>
      <c r="E13" s="52">
        <v>9</v>
      </c>
      <c r="F13" s="54">
        <v>35</v>
      </c>
      <c r="G13" s="55">
        <f t="shared" si="1"/>
        <v>24.5</v>
      </c>
      <c r="H13" s="55">
        <f t="shared" si="0"/>
        <v>17.149999999999999</v>
      </c>
      <c r="I13" s="53">
        <f t="shared" si="2"/>
        <v>10.5</v>
      </c>
      <c r="J13" s="52">
        <v>1</v>
      </c>
    </row>
    <row r="14" spans="2:10" ht="27" customHeight="1" x14ac:dyDescent="0.25">
      <c r="B14" s="52" t="s">
        <v>40</v>
      </c>
      <c r="C14" s="52">
        <v>7</v>
      </c>
      <c r="D14" s="52">
        <v>5</v>
      </c>
      <c r="E14" s="52">
        <v>4</v>
      </c>
      <c r="F14" s="52">
        <v>9</v>
      </c>
      <c r="G14" s="55">
        <f t="shared" si="1"/>
        <v>6.3</v>
      </c>
      <c r="H14" s="55">
        <f t="shared" si="0"/>
        <v>4.41</v>
      </c>
      <c r="I14" s="53">
        <f t="shared" si="2"/>
        <v>2.7</v>
      </c>
      <c r="J14" s="52"/>
    </row>
    <row r="15" spans="2:10" ht="44.25" customHeight="1" x14ac:dyDescent="0.25">
      <c r="B15" s="52" t="s">
        <v>63</v>
      </c>
      <c r="C15" s="52"/>
      <c r="D15" s="52">
        <v>17</v>
      </c>
      <c r="E15" s="52" t="s">
        <v>125</v>
      </c>
    </row>
    <row r="16" spans="2:10" ht="44.25" customHeight="1" x14ac:dyDescent="0.25">
      <c r="B16" s="52" t="s">
        <v>112</v>
      </c>
      <c r="C16" s="52"/>
      <c r="D16" s="52">
        <v>9</v>
      </c>
      <c r="E16" s="52" t="s">
        <v>126</v>
      </c>
    </row>
    <row r="17" spans="2:5" s="50" customFormat="1" ht="44.25" customHeight="1" x14ac:dyDescent="0.25">
      <c r="B17" s="52" t="s">
        <v>116</v>
      </c>
      <c r="C17" s="52"/>
      <c r="D17" s="52" t="s">
        <v>127</v>
      </c>
      <c r="E17" s="52" t="s">
        <v>128</v>
      </c>
    </row>
    <row r="18" spans="2:5" s="50" customFormat="1" ht="44.25" customHeight="1" x14ac:dyDescent="0.25">
      <c r="B18" s="52" t="s">
        <v>113</v>
      </c>
      <c r="C18" s="52"/>
      <c r="D18" s="52" t="s">
        <v>129</v>
      </c>
      <c r="E18" s="52" t="s">
        <v>126</v>
      </c>
    </row>
    <row r="19" spans="2:5" s="50" customFormat="1" ht="44.25" customHeight="1" x14ac:dyDescent="0.25">
      <c r="B19" s="52" t="s">
        <v>115</v>
      </c>
      <c r="C19" s="52"/>
      <c r="D19" s="52" t="s">
        <v>130</v>
      </c>
      <c r="E19" s="52" t="s">
        <v>131</v>
      </c>
    </row>
    <row r="20" spans="2:5" s="50" customFormat="1" ht="44.25" customHeight="1" x14ac:dyDescent="0.25">
      <c r="B20" s="52" t="s">
        <v>108</v>
      </c>
      <c r="C20" s="52"/>
      <c r="D20" s="52">
        <v>9</v>
      </c>
      <c r="E20" s="52" t="s">
        <v>132</v>
      </c>
    </row>
    <row r="21" spans="2:5" s="50" customFormat="1" ht="44.25" customHeight="1" x14ac:dyDescent="0.25">
      <c r="B21" s="52" t="s">
        <v>122</v>
      </c>
      <c r="C21" s="52"/>
      <c r="D21" s="52">
        <v>10</v>
      </c>
      <c r="E21" s="52" t="s">
        <v>126</v>
      </c>
    </row>
    <row r="22" spans="2:5" s="50" customFormat="1" ht="44.25" customHeight="1" x14ac:dyDescent="0.25">
      <c r="B22" s="52" t="s">
        <v>109</v>
      </c>
      <c r="C22" s="52"/>
      <c r="D22" s="52">
        <v>3</v>
      </c>
      <c r="E22" s="52" t="s">
        <v>133</v>
      </c>
    </row>
    <row r="23" spans="2:5" s="50" customFormat="1" ht="44.25" customHeight="1" x14ac:dyDescent="0.25">
      <c r="B23" s="52" t="s">
        <v>111</v>
      </c>
      <c r="C23" s="52"/>
      <c r="D23" s="52" t="s">
        <v>134</v>
      </c>
      <c r="E23" s="52" t="s">
        <v>135</v>
      </c>
    </row>
    <row r="24" spans="2:5" s="50" customFormat="1" ht="44.25" customHeight="1" x14ac:dyDescent="0.25">
      <c r="B24" s="52" t="s">
        <v>123</v>
      </c>
      <c r="C24" s="52"/>
      <c r="D24" s="52" t="s">
        <v>130</v>
      </c>
      <c r="E24" s="52" t="s">
        <v>139</v>
      </c>
    </row>
    <row r="25" spans="2:5" s="50" customFormat="1" ht="135" customHeight="1" x14ac:dyDescent="0.25">
      <c r="B25" s="52" t="s">
        <v>64</v>
      </c>
      <c r="C25" s="52"/>
      <c r="D25" s="58" t="s">
        <v>142</v>
      </c>
      <c r="E25" s="58" t="s">
        <v>141</v>
      </c>
    </row>
    <row r="26" spans="2:5" s="50" customFormat="1" ht="44.25" customHeight="1" x14ac:dyDescent="0.25">
      <c r="B26" s="52" t="s">
        <v>114</v>
      </c>
      <c r="C26" s="52"/>
      <c r="D26" s="52" t="s">
        <v>129</v>
      </c>
      <c r="E26" s="52"/>
    </row>
    <row r="27" spans="2:5" s="50" customFormat="1" ht="44.25" customHeight="1" x14ac:dyDescent="0.25">
      <c r="B27" s="52" t="s">
        <v>110</v>
      </c>
      <c r="C27" s="52"/>
      <c r="D27" s="52" t="s">
        <v>136</v>
      </c>
      <c r="E27" s="52" t="s">
        <v>137</v>
      </c>
    </row>
    <row r="28" spans="2:5" s="50" customFormat="1" ht="44.25" customHeight="1" x14ac:dyDescent="0.25">
      <c r="B28" s="52" t="s">
        <v>124</v>
      </c>
      <c r="C28" s="52"/>
      <c r="D28" s="52"/>
      <c r="E28" s="52" t="s">
        <v>138</v>
      </c>
    </row>
    <row r="29" spans="2:5" s="50" customFormat="1" ht="44.25" customHeight="1" x14ac:dyDescent="0.25">
      <c r="B29" s="52" t="s">
        <v>140</v>
      </c>
      <c r="C29" s="52"/>
      <c r="D29" s="52" t="s">
        <v>129</v>
      </c>
      <c r="E29" s="52"/>
    </row>
  </sheetData>
  <mergeCells count="3">
    <mergeCell ref="B2:E2"/>
    <mergeCell ref="B1:I1"/>
    <mergeCell ref="F2:J2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rightToLeft="1" workbookViewId="0">
      <selection sqref="A1:XFD1048576"/>
    </sheetView>
  </sheetViews>
  <sheetFormatPr defaultColWidth="9.140625" defaultRowHeight="18.75" x14ac:dyDescent="0.25"/>
  <cols>
    <col min="1" max="1" width="4" style="50" customWidth="1"/>
    <col min="2" max="2" width="12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36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35.25" customHeight="1" x14ac:dyDescent="0.25">
      <c r="B2" s="70"/>
      <c r="C2" s="71"/>
      <c r="D2" s="71"/>
      <c r="E2" s="72"/>
      <c r="F2" s="75" t="s">
        <v>157</v>
      </c>
      <c r="G2" s="75"/>
      <c r="H2" s="75"/>
      <c r="I2" s="75"/>
      <c r="J2" s="75"/>
    </row>
    <row r="3" spans="2:10" ht="56.25" customHeight="1" x14ac:dyDescent="0.25">
      <c r="B3" s="51" t="s">
        <v>0</v>
      </c>
      <c r="C3" s="51" t="s">
        <v>1</v>
      </c>
      <c r="D3" s="43" t="s">
        <v>120</v>
      </c>
      <c r="E3" s="43" t="s">
        <v>144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16</v>
      </c>
      <c r="D4" s="52">
        <v>13</v>
      </c>
      <c r="E4" s="52">
        <v>8</v>
      </c>
      <c r="F4" s="52">
        <v>12</v>
      </c>
      <c r="G4" s="53">
        <f>F4*70/100</f>
        <v>8.4</v>
      </c>
      <c r="H4" s="53">
        <f t="shared" ref="H4:H15" si="0">G4*70/100</f>
        <v>5.88</v>
      </c>
      <c r="I4" s="53">
        <f>F4-G4</f>
        <v>3.5999999999999996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15</v>
      </c>
      <c r="E5" s="52">
        <v>9</v>
      </c>
      <c r="F5" s="52">
        <v>43</v>
      </c>
      <c r="G5" s="53">
        <f t="shared" ref="G5:G15" si="1">F5*70/100</f>
        <v>30.1</v>
      </c>
      <c r="H5" s="53">
        <f t="shared" si="0"/>
        <v>21.07</v>
      </c>
      <c r="I5" s="53">
        <f t="shared" ref="I5:I15" si="2">F5-G5</f>
        <v>12.899999999999999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12</v>
      </c>
      <c r="F6" s="52">
        <v>37</v>
      </c>
      <c r="G6" s="53">
        <f t="shared" si="1"/>
        <v>25.9</v>
      </c>
      <c r="H6" s="53">
        <f t="shared" si="0"/>
        <v>18.13</v>
      </c>
      <c r="I6" s="53">
        <f t="shared" si="2"/>
        <v>11.100000000000001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15</v>
      </c>
      <c r="E7" s="52">
        <v>8</v>
      </c>
      <c r="F7" s="54">
        <v>30</v>
      </c>
      <c r="G7" s="53">
        <f t="shared" si="1"/>
        <v>21</v>
      </c>
      <c r="H7" s="53">
        <f t="shared" si="0"/>
        <v>14.7</v>
      </c>
      <c r="I7" s="53">
        <f t="shared" si="2"/>
        <v>9</v>
      </c>
      <c r="J7" s="52">
        <v>1</v>
      </c>
    </row>
    <row r="8" spans="2:10" ht="27" customHeight="1" x14ac:dyDescent="0.25">
      <c r="B8" s="52" t="s">
        <v>19</v>
      </c>
      <c r="C8" s="52">
        <v>19</v>
      </c>
      <c r="D8" s="52">
        <v>11</v>
      </c>
      <c r="E8" s="52">
        <v>8</v>
      </c>
      <c r="F8" s="54">
        <v>18</v>
      </c>
      <c r="G8" s="55">
        <f t="shared" si="1"/>
        <v>12.6</v>
      </c>
      <c r="H8" s="55">
        <f t="shared" si="0"/>
        <v>8.82</v>
      </c>
      <c r="I8" s="53">
        <f t="shared" si="2"/>
        <v>5.4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9</v>
      </c>
      <c r="E9" s="52">
        <v>4</v>
      </c>
      <c r="F9" s="54">
        <v>11</v>
      </c>
      <c r="G9" s="55">
        <f t="shared" si="1"/>
        <v>7.7</v>
      </c>
      <c r="H9" s="55">
        <f t="shared" si="0"/>
        <v>5.39</v>
      </c>
      <c r="I9" s="53">
        <f t="shared" si="2"/>
        <v>3.3</v>
      </c>
      <c r="J9" s="52">
        <v>1</v>
      </c>
    </row>
    <row r="10" spans="2:10" ht="27" customHeight="1" x14ac:dyDescent="0.25">
      <c r="B10" s="52" t="s">
        <v>36</v>
      </c>
      <c r="C10" s="52">
        <v>21</v>
      </c>
      <c r="D10" s="52">
        <v>13</v>
      </c>
      <c r="E10" s="52">
        <v>8</v>
      </c>
      <c r="F10" s="54">
        <v>25</v>
      </c>
      <c r="G10" s="55">
        <f t="shared" si="1"/>
        <v>17.5</v>
      </c>
      <c r="H10" s="55">
        <f t="shared" si="0"/>
        <v>12.25</v>
      </c>
      <c r="I10" s="53">
        <f t="shared" si="2"/>
        <v>7.5</v>
      </c>
      <c r="J10" s="52">
        <v>1</v>
      </c>
    </row>
    <row r="11" spans="2:10" ht="27" customHeight="1" x14ac:dyDescent="0.25">
      <c r="B11" s="52" t="s">
        <v>37</v>
      </c>
      <c r="C11" s="52">
        <v>21</v>
      </c>
      <c r="D11" s="52">
        <v>18</v>
      </c>
      <c r="E11" s="52">
        <v>9</v>
      </c>
      <c r="F11" s="54">
        <v>29</v>
      </c>
      <c r="G11" s="55">
        <f t="shared" si="1"/>
        <v>20.3</v>
      </c>
      <c r="H11" s="55">
        <f t="shared" si="0"/>
        <v>14.21</v>
      </c>
      <c r="I11" s="53">
        <f t="shared" si="2"/>
        <v>8.6999999999999993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14</v>
      </c>
      <c r="E12" s="52">
        <v>8</v>
      </c>
      <c r="F12" s="54">
        <v>16</v>
      </c>
      <c r="G12" s="55">
        <f t="shared" si="1"/>
        <v>11.2</v>
      </c>
      <c r="H12" s="55">
        <f t="shared" si="0"/>
        <v>7.84</v>
      </c>
      <c r="I12" s="53">
        <f t="shared" si="2"/>
        <v>4.8000000000000007</v>
      </c>
      <c r="J12" s="52">
        <v>1</v>
      </c>
    </row>
    <row r="13" spans="2:10" ht="27" customHeight="1" x14ac:dyDescent="0.25">
      <c r="B13" s="52" t="s">
        <v>39</v>
      </c>
      <c r="C13" s="52">
        <v>10</v>
      </c>
      <c r="D13" s="52">
        <v>17</v>
      </c>
      <c r="E13" s="52">
        <v>8</v>
      </c>
      <c r="F13" s="54">
        <v>19</v>
      </c>
      <c r="G13" s="55">
        <f t="shared" si="1"/>
        <v>13.3</v>
      </c>
      <c r="H13" s="55">
        <f t="shared" si="0"/>
        <v>9.31</v>
      </c>
      <c r="I13" s="53">
        <f t="shared" si="2"/>
        <v>5.6999999999999993</v>
      </c>
      <c r="J13" s="52">
        <v>1</v>
      </c>
    </row>
    <row r="14" spans="2:10" ht="27" customHeight="1" x14ac:dyDescent="0.25">
      <c r="B14" s="52" t="s">
        <v>38</v>
      </c>
      <c r="C14" s="52">
        <v>11</v>
      </c>
      <c r="D14" s="52">
        <v>21</v>
      </c>
      <c r="E14" s="52">
        <v>12</v>
      </c>
      <c r="F14" s="54">
        <v>20</v>
      </c>
      <c r="G14" s="55">
        <f t="shared" si="1"/>
        <v>14</v>
      </c>
      <c r="H14" s="55">
        <f t="shared" si="0"/>
        <v>9.8000000000000007</v>
      </c>
      <c r="I14" s="53">
        <f t="shared" si="2"/>
        <v>6</v>
      </c>
      <c r="J14" s="52">
        <v>1</v>
      </c>
    </row>
    <row r="15" spans="2:10" ht="27" customHeight="1" x14ac:dyDescent="0.25">
      <c r="B15" s="52" t="s">
        <v>40</v>
      </c>
      <c r="C15" s="52">
        <v>7</v>
      </c>
      <c r="D15" s="52">
        <v>5</v>
      </c>
      <c r="E15" s="52">
        <v>4</v>
      </c>
      <c r="F15" s="52">
        <v>7</v>
      </c>
      <c r="G15" s="55">
        <f t="shared" si="1"/>
        <v>4.9000000000000004</v>
      </c>
      <c r="H15" s="55">
        <f t="shared" si="0"/>
        <v>3.43</v>
      </c>
      <c r="I15" s="53">
        <f t="shared" si="2"/>
        <v>2.0999999999999996</v>
      </c>
      <c r="J15" s="52">
        <v>0</v>
      </c>
    </row>
    <row r="16" spans="2:10" ht="27" customHeight="1" x14ac:dyDescent="0.25">
      <c r="B16" s="52" t="s">
        <v>146</v>
      </c>
      <c r="C16" s="52">
        <v>10</v>
      </c>
      <c r="D16" s="52">
        <v>13</v>
      </c>
      <c r="E16" s="52">
        <v>8</v>
      </c>
      <c r="F16" s="52">
        <v>11</v>
      </c>
      <c r="G16" s="55">
        <f t="shared" ref="G16" si="3">F16*70/100</f>
        <v>7.7</v>
      </c>
      <c r="H16" s="55">
        <f t="shared" ref="H16" si="4">G16*70/100</f>
        <v>5.39</v>
      </c>
      <c r="I16" s="53">
        <f t="shared" ref="I16" si="5">F16-G16</f>
        <v>3.3</v>
      </c>
      <c r="J16" s="52">
        <v>1</v>
      </c>
    </row>
    <row r="17" spans="2:10" ht="27" customHeight="1" x14ac:dyDescent="0.25">
      <c r="B17" s="52" t="s">
        <v>153</v>
      </c>
      <c r="C17" s="52">
        <v>7</v>
      </c>
      <c r="D17" s="52" t="s">
        <v>134</v>
      </c>
      <c r="E17" s="52" t="s">
        <v>126</v>
      </c>
      <c r="F17" s="52"/>
      <c r="G17" s="55"/>
      <c r="H17" s="55"/>
      <c r="I17" s="53"/>
      <c r="J17" s="52"/>
    </row>
    <row r="18" spans="2:10" x14ac:dyDescent="0.25">
      <c r="B18" s="52" t="s">
        <v>63</v>
      </c>
      <c r="C18" s="52"/>
      <c r="D18" s="52">
        <v>21</v>
      </c>
      <c r="E18" s="52" t="s">
        <v>154</v>
      </c>
    </row>
    <row r="19" spans="2:10" x14ac:dyDescent="0.25">
      <c r="B19" s="52" t="s">
        <v>112</v>
      </c>
      <c r="C19" s="52"/>
      <c r="D19" s="52">
        <v>10</v>
      </c>
      <c r="E19" s="52" t="s">
        <v>126</v>
      </c>
    </row>
    <row r="20" spans="2:10" x14ac:dyDescent="0.25">
      <c r="B20" s="52" t="s">
        <v>116</v>
      </c>
      <c r="C20" s="52"/>
      <c r="D20" s="52" t="s">
        <v>127</v>
      </c>
      <c r="E20" s="52" t="s">
        <v>155</v>
      </c>
      <c r="G20" s="50"/>
      <c r="H20" s="50"/>
    </row>
    <row r="21" spans="2:10" x14ac:dyDescent="0.25">
      <c r="B21" s="52" t="s">
        <v>113</v>
      </c>
      <c r="C21" s="52"/>
      <c r="D21" s="52" t="s">
        <v>129</v>
      </c>
      <c r="E21" s="52" t="s">
        <v>126</v>
      </c>
      <c r="G21" s="50"/>
      <c r="H21" s="50"/>
    </row>
    <row r="22" spans="2:10" x14ac:dyDescent="0.25">
      <c r="B22" s="52" t="s">
        <v>115</v>
      </c>
      <c r="C22" s="52"/>
      <c r="D22" s="52" t="s">
        <v>130</v>
      </c>
      <c r="E22" s="52" t="s">
        <v>131</v>
      </c>
      <c r="G22" s="50"/>
      <c r="H22" s="50"/>
    </row>
    <row r="23" spans="2:10" x14ac:dyDescent="0.25">
      <c r="B23" s="52" t="s">
        <v>108</v>
      </c>
      <c r="C23" s="52"/>
      <c r="D23" s="52">
        <v>7</v>
      </c>
      <c r="E23" s="52" t="s">
        <v>132</v>
      </c>
      <c r="G23" s="50"/>
      <c r="H23" s="50"/>
    </row>
    <row r="24" spans="2:10" x14ac:dyDescent="0.25">
      <c r="B24" s="52" t="s">
        <v>122</v>
      </c>
      <c r="C24" s="52"/>
      <c r="D24" s="52">
        <v>10</v>
      </c>
      <c r="E24" s="52" t="s">
        <v>126</v>
      </c>
      <c r="G24" s="50"/>
      <c r="H24" s="50"/>
    </row>
    <row r="25" spans="2:10" x14ac:dyDescent="0.25">
      <c r="B25" s="52" t="s">
        <v>109</v>
      </c>
      <c r="C25" s="52"/>
      <c r="D25" s="52">
        <v>2</v>
      </c>
      <c r="E25" s="52" t="s">
        <v>133</v>
      </c>
      <c r="G25" s="50"/>
      <c r="H25" s="50"/>
    </row>
    <row r="26" spans="2:10" x14ac:dyDescent="0.25">
      <c r="B26" s="52" t="s">
        <v>111</v>
      </c>
      <c r="C26" s="52"/>
      <c r="D26" s="52" t="s">
        <v>134</v>
      </c>
      <c r="E26" s="52" t="s">
        <v>135</v>
      </c>
      <c r="G26" s="50"/>
      <c r="H26" s="50"/>
    </row>
    <row r="27" spans="2:10" x14ac:dyDescent="0.25">
      <c r="B27" s="52" t="s">
        <v>123</v>
      </c>
      <c r="C27" s="52"/>
      <c r="D27" s="52" t="s">
        <v>130</v>
      </c>
      <c r="E27" s="52" t="s">
        <v>156</v>
      </c>
      <c r="G27" s="50"/>
      <c r="H27" s="50"/>
    </row>
    <row r="28" spans="2:10" ht="150" x14ac:dyDescent="0.25">
      <c r="B28" s="52" t="s">
        <v>64</v>
      </c>
      <c r="C28" s="52"/>
      <c r="D28" s="58" t="s">
        <v>151</v>
      </c>
      <c r="E28" s="58" t="s">
        <v>152</v>
      </c>
      <c r="G28" s="50"/>
      <c r="H28" s="50"/>
    </row>
    <row r="29" spans="2:10" x14ac:dyDescent="0.25">
      <c r="B29" s="52" t="s">
        <v>114</v>
      </c>
      <c r="C29" s="52"/>
      <c r="D29" s="52" t="s">
        <v>129</v>
      </c>
      <c r="E29" s="52"/>
      <c r="G29" s="50"/>
      <c r="H29" s="50"/>
    </row>
    <row r="30" spans="2:10" x14ac:dyDescent="0.25">
      <c r="B30" s="52" t="s">
        <v>110</v>
      </c>
      <c r="C30" s="52"/>
      <c r="D30" s="52" t="s">
        <v>149</v>
      </c>
      <c r="E30" s="52" t="s">
        <v>150</v>
      </c>
      <c r="G30" s="50"/>
      <c r="H30" s="50"/>
    </row>
    <row r="31" spans="2:10" x14ac:dyDescent="0.25">
      <c r="B31" s="52" t="s">
        <v>124</v>
      </c>
      <c r="C31" s="52"/>
      <c r="D31" s="52"/>
      <c r="E31" s="52" t="s">
        <v>138</v>
      </c>
      <c r="G31" s="50"/>
      <c r="H31" s="50"/>
    </row>
    <row r="32" spans="2:10" x14ac:dyDescent="0.25">
      <c r="B32" s="52" t="s">
        <v>140</v>
      </c>
      <c r="C32" s="52"/>
      <c r="D32" s="52" t="s">
        <v>129</v>
      </c>
      <c r="E32" s="52"/>
      <c r="G32" s="50"/>
      <c r="H32" s="50"/>
    </row>
  </sheetData>
  <mergeCells count="3">
    <mergeCell ref="B1:I1"/>
    <mergeCell ref="B2:E2"/>
    <mergeCell ref="F2:J2"/>
  </mergeCells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rightToLeft="1" workbookViewId="0">
      <selection sqref="A1:XFD1048576"/>
    </sheetView>
  </sheetViews>
  <sheetFormatPr defaultColWidth="9.140625" defaultRowHeight="18.75" x14ac:dyDescent="0.25"/>
  <cols>
    <col min="1" max="1" width="4" style="50" customWidth="1"/>
    <col min="2" max="2" width="12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36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35.25" customHeight="1" x14ac:dyDescent="0.25">
      <c r="B2" s="70"/>
      <c r="C2" s="71"/>
      <c r="D2" s="71"/>
      <c r="E2" s="72"/>
      <c r="F2" s="75" t="s">
        <v>158</v>
      </c>
      <c r="G2" s="75"/>
      <c r="H2" s="75"/>
      <c r="I2" s="75"/>
      <c r="J2" s="75"/>
    </row>
    <row r="3" spans="2:10" ht="56.25" customHeight="1" x14ac:dyDescent="0.25">
      <c r="B3" s="51" t="s">
        <v>0</v>
      </c>
      <c r="C3" s="51" t="s">
        <v>1</v>
      </c>
      <c r="D3" s="43" t="s">
        <v>120</v>
      </c>
      <c r="E3" s="43" t="s">
        <v>144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16</v>
      </c>
      <c r="D4" s="52">
        <v>13</v>
      </c>
      <c r="E4" s="52">
        <v>8</v>
      </c>
      <c r="F4" s="52">
        <v>10</v>
      </c>
      <c r="G4" s="53">
        <f>F4*70/100</f>
        <v>7</v>
      </c>
      <c r="H4" s="53">
        <f t="shared" ref="H4:H16" si="0">G4*70/100</f>
        <v>4.9000000000000004</v>
      </c>
      <c r="I4" s="53">
        <f>F4-G4</f>
        <v>3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15</v>
      </c>
      <c r="E5" s="52">
        <v>9</v>
      </c>
      <c r="F5" s="52">
        <v>43</v>
      </c>
      <c r="G5" s="53">
        <f t="shared" ref="G5:G16" si="1">F5*70/100</f>
        <v>30.1</v>
      </c>
      <c r="H5" s="53">
        <f t="shared" si="0"/>
        <v>21.07</v>
      </c>
      <c r="I5" s="53">
        <f t="shared" ref="I5:I16" si="2">F5-G5</f>
        <v>12.899999999999999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12</v>
      </c>
      <c r="F6" s="52">
        <v>47</v>
      </c>
      <c r="G6" s="53">
        <f t="shared" si="1"/>
        <v>32.9</v>
      </c>
      <c r="H6" s="53">
        <f t="shared" si="0"/>
        <v>23.03</v>
      </c>
      <c r="I6" s="53">
        <f t="shared" si="2"/>
        <v>14.100000000000001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15</v>
      </c>
      <c r="E7" s="52">
        <v>8</v>
      </c>
      <c r="F7" s="54">
        <v>25</v>
      </c>
      <c r="G7" s="53">
        <f t="shared" si="1"/>
        <v>17.5</v>
      </c>
      <c r="H7" s="53">
        <f t="shared" si="0"/>
        <v>12.25</v>
      </c>
      <c r="I7" s="53">
        <f t="shared" si="2"/>
        <v>7.5</v>
      </c>
      <c r="J7" s="52">
        <v>1</v>
      </c>
    </row>
    <row r="8" spans="2:10" ht="27" customHeight="1" x14ac:dyDescent="0.25">
      <c r="B8" s="52" t="s">
        <v>19</v>
      </c>
      <c r="C8" s="52">
        <v>19</v>
      </c>
      <c r="D8" s="52">
        <v>11</v>
      </c>
      <c r="E8" s="52">
        <v>8</v>
      </c>
      <c r="F8" s="54">
        <v>34</v>
      </c>
      <c r="G8" s="55">
        <f t="shared" si="1"/>
        <v>23.8</v>
      </c>
      <c r="H8" s="55">
        <f t="shared" si="0"/>
        <v>16.66</v>
      </c>
      <c r="I8" s="53">
        <f t="shared" si="2"/>
        <v>10.199999999999999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9</v>
      </c>
      <c r="E9" s="52">
        <v>4</v>
      </c>
      <c r="F9" s="54">
        <v>12</v>
      </c>
      <c r="G9" s="55">
        <f t="shared" si="1"/>
        <v>8.4</v>
      </c>
      <c r="H9" s="55">
        <f t="shared" si="0"/>
        <v>5.88</v>
      </c>
      <c r="I9" s="53">
        <f t="shared" si="2"/>
        <v>3.5999999999999996</v>
      </c>
      <c r="J9" s="52">
        <v>1</v>
      </c>
    </row>
    <row r="10" spans="2:10" ht="27" customHeight="1" x14ac:dyDescent="0.25">
      <c r="B10" s="52" t="s">
        <v>36</v>
      </c>
      <c r="C10" s="52">
        <v>21</v>
      </c>
      <c r="D10" s="52">
        <v>13</v>
      </c>
      <c r="E10" s="52">
        <v>8</v>
      </c>
      <c r="F10" s="54">
        <v>26</v>
      </c>
      <c r="G10" s="55">
        <f t="shared" si="1"/>
        <v>18.2</v>
      </c>
      <c r="H10" s="55">
        <f t="shared" si="0"/>
        <v>12.74</v>
      </c>
      <c r="I10" s="53">
        <f t="shared" si="2"/>
        <v>7.8000000000000007</v>
      </c>
      <c r="J10" s="52">
        <v>1</v>
      </c>
    </row>
    <row r="11" spans="2:10" ht="27" customHeight="1" x14ac:dyDescent="0.25">
      <c r="B11" s="52" t="s">
        <v>37</v>
      </c>
      <c r="C11" s="52">
        <v>21</v>
      </c>
      <c r="D11" s="52">
        <v>18</v>
      </c>
      <c r="E11" s="52">
        <v>9</v>
      </c>
      <c r="F11" s="54">
        <v>32</v>
      </c>
      <c r="G11" s="55">
        <f t="shared" si="1"/>
        <v>22.4</v>
      </c>
      <c r="H11" s="55">
        <f t="shared" si="0"/>
        <v>15.68</v>
      </c>
      <c r="I11" s="53">
        <f t="shared" si="2"/>
        <v>9.6000000000000014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14</v>
      </c>
      <c r="E12" s="52">
        <v>8</v>
      </c>
      <c r="F12" s="54">
        <v>16</v>
      </c>
      <c r="G12" s="55">
        <f t="shared" si="1"/>
        <v>11.2</v>
      </c>
      <c r="H12" s="55">
        <f t="shared" si="0"/>
        <v>7.84</v>
      </c>
      <c r="I12" s="53">
        <f t="shared" si="2"/>
        <v>4.8000000000000007</v>
      </c>
      <c r="J12" s="52">
        <v>1</v>
      </c>
    </row>
    <row r="13" spans="2:10" ht="27" customHeight="1" x14ac:dyDescent="0.25">
      <c r="B13" s="52" t="s">
        <v>39</v>
      </c>
      <c r="C13" s="52">
        <v>10</v>
      </c>
      <c r="D13" s="52">
        <v>17</v>
      </c>
      <c r="E13" s="52">
        <v>8</v>
      </c>
      <c r="F13" s="54">
        <v>21</v>
      </c>
      <c r="G13" s="55">
        <f t="shared" si="1"/>
        <v>14.7</v>
      </c>
      <c r="H13" s="55">
        <f t="shared" si="0"/>
        <v>10.29</v>
      </c>
      <c r="I13" s="53">
        <f t="shared" si="2"/>
        <v>6.3000000000000007</v>
      </c>
      <c r="J13" s="52">
        <v>1</v>
      </c>
    </row>
    <row r="14" spans="2:10" ht="27" customHeight="1" x14ac:dyDescent="0.25">
      <c r="B14" s="52" t="s">
        <v>38</v>
      </c>
      <c r="C14" s="52">
        <v>11</v>
      </c>
      <c r="D14" s="52">
        <v>21</v>
      </c>
      <c r="E14" s="52">
        <v>12</v>
      </c>
      <c r="F14" s="54">
        <v>28</v>
      </c>
      <c r="G14" s="55">
        <f t="shared" si="1"/>
        <v>19.600000000000001</v>
      </c>
      <c r="H14" s="55">
        <f t="shared" si="0"/>
        <v>13.72</v>
      </c>
      <c r="I14" s="53">
        <f t="shared" si="2"/>
        <v>8.3999999999999986</v>
      </c>
      <c r="J14" s="52">
        <v>1</v>
      </c>
    </row>
    <row r="15" spans="2:10" ht="27" customHeight="1" x14ac:dyDescent="0.25">
      <c r="B15" s="52" t="s">
        <v>40</v>
      </c>
      <c r="C15" s="52">
        <v>7</v>
      </c>
      <c r="D15" s="52">
        <v>5</v>
      </c>
      <c r="E15" s="52">
        <v>4</v>
      </c>
      <c r="F15" s="52">
        <v>7</v>
      </c>
      <c r="G15" s="55">
        <f t="shared" si="1"/>
        <v>4.9000000000000004</v>
      </c>
      <c r="H15" s="55">
        <f t="shared" si="0"/>
        <v>3.43</v>
      </c>
      <c r="I15" s="53">
        <f t="shared" si="2"/>
        <v>2.0999999999999996</v>
      </c>
      <c r="J15" s="52">
        <v>0</v>
      </c>
    </row>
    <row r="16" spans="2:10" ht="27" customHeight="1" x14ac:dyDescent="0.25">
      <c r="B16" s="52" t="s">
        <v>146</v>
      </c>
      <c r="C16" s="52">
        <v>10</v>
      </c>
      <c r="D16" s="52">
        <v>13</v>
      </c>
      <c r="E16" s="52">
        <v>8</v>
      </c>
      <c r="F16" s="52">
        <v>15</v>
      </c>
      <c r="G16" s="55">
        <f t="shared" si="1"/>
        <v>10.5</v>
      </c>
      <c r="H16" s="55">
        <f t="shared" si="0"/>
        <v>7.35</v>
      </c>
      <c r="I16" s="53">
        <f t="shared" si="2"/>
        <v>4.5</v>
      </c>
      <c r="J16" s="52">
        <v>1</v>
      </c>
    </row>
    <row r="17" spans="2:10" ht="27" customHeight="1" x14ac:dyDescent="0.25">
      <c r="B17" s="52" t="s">
        <v>153</v>
      </c>
      <c r="C17" s="52">
        <v>7</v>
      </c>
      <c r="D17" s="52" t="s">
        <v>134</v>
      </c>
      <c r="E17" s="52" t="s">
        <v>126</v>
      </c>
      <c r="F17" s="52"/>
      <c r="G17" s="55"/>
      <c r="H17" s="55"/>
      <c r="I17" s="53"/>
      <c r="J17" s="52"/>
    </row>
    <row r="18" spans="2:10" x14ac:dyDescent="0.25">
      <c r="B18" s="52" t="s">
        <v>63</v>
      </c>
      <c r="C18" s="52"/>
      <c r="D18" s="52">
        <v>21</v>
      </c>
      <c r="E18" s="52" t="s">
        <v>154</v>
      </c>
    </row>
    <row r="19" spans="2:10" x14ac:dyDescent="0.25">
      <c r="B19" s="52" t="s">
        <v>112</v>
      </c>
      <c r="C19" s="52"/>
      <c r="D19" s="52">
        <v>10</v>
      </c>
      <c r="E19" s="52" t="s">
        <v>126</v>
      </c>
    </row>
    <row r="20" spans="2:10" x14ac:dyDescent="0.25">
      <c r="B20" s="52" t="s">
        <v>116</v>
      </c>
      <c r="C20" s="52"/>
      <c r="D20" s="52" t="s">
        <v>127</v>
      </c>
      <c r="E20" s="52" t="s">
        <v>155</v>
      </c>
      <c r="G20" s="50"/>
      <c r="H20" s="50"/>
    </row>
    <row r="21" spans="2:10" x14ac:dyDescent="0.25">
      <c r="B21" s="52" t="s">
        <v>113</v>
      </c>
      <c r="C21" s="52"/>
      <c r="D21" s="52" t="s">
        <v>129</v>
      </c>
      <c r="E21" s="52" t="s">
        <v>126</v>
      </c>
      <c r="G21" s="50"/>
      <c r="H21" s="50"/>
    </row>
    <row r="22" spans="2:10" x14ac:dyDescent="0.25">
      <c r="B22" s="52" t="s">
        <v>115</v>
      </c>
      <c r="C22" s="52"/>
      <c r="D22" s="52" t="s">
        <v>130</v>
      </c>
      <c r="E22" s="52" t="s">
        <v>131</v>
      </c>
      <c r="G22" s="50"/>
      <c r="H22" s="50"/>
    </row>
    <row r="23" spans="2:10" x14ac:dyDescent="0.25">
      <c r="B23" s="52" t="s">
        <v>108</v>
      </c>
      <c r="C23" s="52"/>
      <c r="D23" s="52">
        <v>7</v>
      </c>
      <c r="E23" s="52" t="s">
        <v>132</v>
      </c>
      <c r="G23" s="50"/>
      <c r="H23" s="50"/>
    </row>
    <row r="24" spans="2:10" x14ac:dyDescent="0.25">
      <c r="B24" s="52" t="s">
        <v>122</v>
      </c>
      <c r="C24" s="52"/>
      <c r="D24" s="52">
        <v>10</v>
      </c>
      <c r="E24" s="52" t="s">
        <v>126</v>
      </c>
      <c r="G24" s="50"/>
      <c r="H24" s="50"/>
    </row>
    <row r="25" spans="2:10" x14ac:dyDescent="0.25">
      <c r="B25" s="52" t="s">
        <v>109</v>
      </c>
      <c r="C25" s="52"/>
      <c r="D25" s="52">
        <v>2</v>
      </c>
      <c r="E25" s="52" t="s">
        <v>133</v>
      </c>
      <c r="G25" s="50"/>
      <c r="H25" s="50"/>
    </row>
    <row r="26" spans="2:10" x14ac:dyDescent="0.25">
      <c r="B26" s="52" t="s">
        <v>111</v>
      </c>
      <c r="C26" s="52"/>
      <c r="D26" s="52" t="s">
        <v>134</v>
      </c>
      <c r="E26" s="52" t="s">
        <v>135</v>
      </c>
      <c r="G26" s="50"/>
      <c r="H26" s="50"/>
    </row>
    <row r="27" spans="2:10" x14ac:dyDescent="0.25">
      <c r="B27" s="52" t="s">
        <v>123</v>
      </c>
      <c r="C27" s="52"/>
      <c r="D27" s="52" t="s">
        <v>130</v>
      </c>
      <c r="E27" s="52" t="s">
        <v>156</v>
      </c>
      <c r="G27" s="50"/>
      <c r="H27" s="50"/>
    </row>
    <row r="28" spans="2:10" ht="150" x14ac:dyDescent="0.25">
      <c r="B28" s="52" t="s">
        <v>64</v>
      </c>
      <c r="C28" s="52"/>
      <c r="D28" s="58" t="s">
        <v>151</v>
      </c>
      <c r="E28" s="58" t="s">
        <v>152</v>
      </c>
      <c r="G28" s="50"/>
      <c r="H28" s="50"/>
    </row>
    <row r="29" spans="2:10" x14ac:dyDescent="0.25">
      <c r="B29" s="52" t="s">
        <v>114</v>
      </c>
      <c r="C29" s="52"/>
      <c r="D29" s="52" t="s">
        <v>129</v>
      </c>
      <c r="E29" s="52"/>
      <c r="G29" s="50"/>
      <c r="H29" s="50"/>
    </row>
    <row r="30" spans="2:10" x14ac:dyDescent="0.25">
      <c r="B30" s="52" t="s">
        <v>110</v>
      </c>
      <c r="C30" s="52"/>
      <c r="D30" s="52" t="s">
        <v>149</v>
      </c>
      <c r="E30" s="52" t="s">
        <v>150</v>
      </c>
      <c r="G30" s="50"/>
      <c r="H30" s="50"/>
    </row>
    <row r="31" spans="2:10" x14ac:dyDescent="0.25">
      <c r="B31" s="52" t="s">
        <v>124</v>
      </c>
      <c r="C31" s="52"/>
      <c r="D31" s="52"/>
      <c r="E31" s="52" t="s">
        <v>138</v>
      </c>
      <c r="G31" s="50"/>
      <c r="H31" s="50"/>
    </row>
    <row r="32" spans="2:10" x14ac:dyDescent="0.25">
      <c r="B32" s="52" t="s">
        <v>140</v>
      </c>
      <c r="C32" s="52"/>
      <c r="D32" s="52" t="s">
        <v>129</v>
      </c>
      <c r="E32" s="52"/>
      <c r="G32" s="50"/>
      <c r="H32" s="50"/>
    </row>
  </sheetData>
  <mergeCells count="3">
    <mergeCell ref="B1:I1"/>
    <mergeCell ref="B2:E2"/>
    <mergeCell ref="F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zoomScaleNormal="100" workbookViewId="0">
      <selection activeCell="B8" sqref="B8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22</v>
      </c>
      <c r="B1" s="6"/>
    </row>
    <row r="2" spans="1:6" x14ac:dyDescent="0.45">
      <c r="A2" s="1" t="s">
        <v>1</v>
      </c>
      <c r="B2" s="1">
        <v>11</v>
      </c>
    </row>
    <row r="3" spans="1:6" ht="42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40</v>
      </c>
      <c r="C7" s="2">
        <f>B7*100/B10</f>
        <v>22.222222222222221</v>
      </c>
      <c r="D7" s="2">
        <f>C7*B2/100</f>
        <v>2.4444444444444442</v>
      </c>
      <c r="E7" s="1">
        <v>3.5</v>
      </c>
      <c r="F7" s="2">
        <f t="shared" si="0"/>
        <v>8.5555555555555554</v>
      </c>
    </row>
    <row r="8" spans="1:6" x14ac:dyDescent="0.45">
      <c r="A8" s="1" t="s">
        <v>5</v>
      </c>
      <c r="B8" s="1">
        <v>60</v>
      </c>
      <c r="C8" s="2">
        <f>B8*100/B10</f>
        <v>33.333333333333336</v>
      </c>
      <c r="D8" s="2">
        <f>C8*B2/100</f>
        <v>3.666666666666667</v>
      </c>
      <c r="E8" s="1">
        <v>12</v>
      </c>
      <c r="F8" s="2">
        <f t="shared" si="0"/>
        <v>44</v>
      </c>
    </row>
    <row r="9" spans="1:6" x14ac:dyDescent="0.45">
      <c r="A9" s="1" t="s">
        <v>6</v>
      </c>
      <c r="B9" s="1">
        <v>80</v>
      </c>
      <c r="C9" s="2">
        <f>B9*100/B10</f>
        <v>44.444444444444443</v>
      </c>
      <c r="D9" s="2">
        <f>C9*B2/100</f>
        <v>4.8888888888888884</v>
      </c>
      <c r="E9" s="1">
        <v>20</v>
      </c>
      <c r="F9" s="2">
        <f t="shared" si="0"/>
        <v>97.777777777777771</v>
      </c>
    </row>
    <row r="10" spans="1:6" x14ac:dyDescent="0.45">
      <c r="A10" s="1" t="s">
        <v>12</v>
      </c>
      <c r="B10" s="1">
        <f>SUM(B5:B9)</f>
        <v>180</v>
      </c>
      <c r="C10" s="3">
        <f>SUM(C5:C9)</f>
        <v>100</v>
      </c>
      <c r="D10" s="3">
        <f>SUM(D5:D9)</f>
        <v>11</v>
      </c>
      <c r="F10" s="2">
        <f>SUM(F5:F9)</f>
        <v>150.33333333333331</v>
      </c>
    </row>
    <row r="11" spans="1:6" x14ac:dyDescent="0.45">
      <c r="A11" s="1" t="s">
        <v>13</v>
      </c>
      <c r="F11" s="2">
        <f>F10/B2</f>
        <v>13.666666666666664</v>
      </c>
    </row>
    <row r="12" spans="1:6" x14ac:dyDescent="0.45">
      <c r="A12" s="1" t="s">
        <v>14</v>
      </c>
      <c r="F12" s="2">
        <f>F11+0.7</f>
        <v>14.366666666666664</v>
      </c>
    </row>
    <row r="13" spans="1:6" x14ac:dyDescent="0.45">
      <c r="A13" s="1" t="s">
        <v>15</v>
      </c>
      <c r="F13" s="2">
        <f>365*F12*1</f>
        <v>5243.8333333333321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3.4273420479302823</v>
      </c>
    </row>
    <row r="16" spans="1:6" s="48" customFormat="1" x14ac:dyDescent="0.45">
      <c r="A16" s="48" t="s">
        <v>18</v>
      </c>
      <c r="D16" s="49"/>
      <c r="F16" s="49">
        <f>F15*B2</f>
        <v>37.700762527233103</v>
      </c>
    </row>
  </sheetData>
  <pageMargins left="0.7" right="0.7" top="0.75" bottom="0.75" header="0.3" footer="0.3"/>
  <pageSetup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rightToLeft="1" zoomScale="90" zoomScaleNormal="90" workbookViewId="0">
      <selection activeCell="F7" sqref="F7"/>
    </sheetView>
  </sheetViews>
  <sheetFormatPr defaultColWidth="9.140625" defaultRowHeight="18.75" x14ac:dyDescent="0.25"/>
  <cols>
    <col min="1" max="1" width="4" style="50" customWidth="1"/>
    <col min="2" max="2" width="12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36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35.25" customHeight="1" x14ac:dyDescent="0.25">
      <c r="B2" s="70"/>
      <c r="C2" s="71"/>
      <c r="D2" s="71"/>
      <c r="E2" s="72"/>
      <c r="F2" s="75" t="s">
        <v>159</v>
      </c>
      <c r="G2" s="75"/>
      <c r="H2" s="75"/>
      <c r="I2" s="75"/>
      <c r="J2" s="75"/>
    </row>
    <row r="3" spans="2:10" ht="56.25" customHeight="1" x14ac:dyDescent="0.25">
      <c r="B3" s="51" t="s">
        <v>0</v>
      </c>
      <c r="C3" s="51" t="s">
        <v>1</v>
      </c>
      <c r="D3" s="43" t="s">
        <v>120</v>
      </c>
      <c r="E3" s="43" t="s">
        <v>144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16</v>
      </c>
      <c r="D4" s="52">
        <v>14</v>
      </c>
      <c r="E4" s="52">
        <v>8</v>
      </c>
      <c r="F4" s="52">
        <v>23</v>
      </c>
      <c r="G4" s="53">
        <f>F4*70/100</f>
        <v>16.100000000000001</v>
      </c>
      <c r="H4" s="53">
        <f t="shared" ref="H4:H17" si="0">G4*70/100</f>
        <v>11.27</v>
      </c>
      <c r="I4" s="53">
        <f>F4-G4</f>
        <v>6.8999999999999986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15</v>
      </c>
      <c r="E5" s="52">
        <v>10</v>
      </c>
      <c r="F5" s="52">
        <v>36</v>
      </c>
      <c r="G5" s="53">
        <f t="shared" ref="G5:G17" si="1">F5*70/100</f>
        <v>25.2</v>
      </c>
      <c r="H5" s="53">
        <f t="shared" si="0"/>
        <v>17.64</v>
      </c>
      <c r="I5" s="53">
        <f t="shared" ref="I5:I17" si="2">F5-G5</f>
        <v>10.8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12</v>
      </c>
      <c r="F6" s="52">
        <v>48</v>
      </c>
      <c r="G6" s="53">
        <f t="shared" si="1"/>
        <v>33.6</v>
      </c>
      <c r="H6" s="53">
        <f t="shared" si="0"/>
        <v>23.52</v>
      </c>
      <c r="I6" s="53">
        <f t="shared" si="2"/>
        <v>14.399999999999999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17</v>
      </c>
      <c r="E7" s="52">
        <v>10</v>
      </c>
      <c r="F7" s="54">
        <v>37</v>
      </c>
      <c r="G7" s="53">
        <f t="shared" si="1"/>
        <v>25.9</v>
      </c>
      <c r="H7" s="53">
        <f t="shared" si="0"/>
        <v>18.13</v>
      </c>
      <c r="I7" s="53">
        <f t="shared" si="2"/>
        <v>11.100000000000001</v>
      </c>
      <c r="J7" s="52">
        <v>1</v>
      </c>
    </row>
    <row r="8" spans="2:10" ht="27" customHeight="1" x14ac:dyDescent="0.25">
      <c r="B8" s="52" t="s">
        <v>19</v>
      </c>
      <c r="C8" s="52">
        <v>21</v>
      </c>
      <c r="D8" s="52">
        <v>13</v>
      </c>
      <c r="E8" s="52">
        <v>8</v>
      </c>
      <c r="F8" s="54">
        <v>40</v>
      </c>
      <c r="G8" s="55">
        <f t="shared" si="1"/>
        <v>28</v>
      </c>
      <c r="H8" s="55">
        <f t="shared" si="0"/>
        <v>19.600000000000001</v>
      </c>
      <c r="I8" s="53">
        <f t="shared" si="2"/>
        <v>12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9</v>
      </c>
      <c r="E9" s="52">
        <v>4</v>
      </c>
      <c r="F9" s="54">
        <v>12</v>
      </c>
      <c r="G9" s="55">
        <f t="shared" si="1"/>
        <v>8.4</v>
      </c>
      <c r="H9" s="55">
        <f t="shared" si="0"/>
        <v>5.88</v>
      </c>
      <c r="I9" s="53">
        <f t="shared" si="2"/>
        <v>3.5999999999999996</v>
      </c>
      <c r="J9" s="52">
        <v>1</v>
      </c>
    </row>
    <row r="10" spans="2:10" ht="27" customHeight="1" x14ac:dyDescent="0.25">
      <c r="B10" s="52" t="s">
        <v>36</v>
      </c>
      <c r="C10" s="52">
        <v>22</v>
      </c>
      <c r="D10" s="52">
        <v>14</v>
      </c>
      <c r="E10" s="52">
        <v>8</v>
      </c>
      <c r="F10" s="54">
        <v>41</v>
      </c>
      <c r="G10" s="55">
        <f t="shared" si="1"/>
        <v>28.7</v>
      </c>
      <c r="H10" s="55">
        <f t="shared" si="0"/>
        <v>20.09</v>
      </c>
      <c r="I10" s="53">
        <f t="shared" si="2"/>
        <v>12.3</v>
      </c>
      <c r="J10" s="52">
        <v>1</v>
      </c>
    </row>
    <row r="11" spans="2:10" ht="27" customHeight="1" x14ac:dyDescent="0.25">
      <c r="B11" s="52" t="s">
        <v>37</v>
      </c>
      <c r="C11" s="52">
        <v>21</v>
      </c>
      <c r="D11" s="52">
        <v>18</v>
      </c>
      <c r="E11" s="52">
        <v>10</v>
      </c>
      <c r="F11" s="54">
        <v>32</v>
      </c>
      <c r="G11" s="55">
        <f t="shared" si="1"/>
        <v>22.4</v>
      </c>
      <c r="H11" s="55">
        <f t="shared" si="0"/>
        <v>15.68</v>
      </c>
      <c r="I11" s="53">
        <f t="shared" si="2"/>
        <v>9.6000000000000014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15</v>
      </c>
      <c r="E12" s="52">
        <v>8</v>
      </c>
      <c r="F12" s="54">
        <v>62</v>
      </c>
      <c r="G12" s="55">
        <f t="shared" si="1"/>
        <v>43.4</v>
      </c>
      <c r="H12" s="55">
        <f t="shared" si="0"/>
        <v>30.38</v>
      </c>
      <c r="I12" s="53">
        <f t="shared" si="2"/>
        <v>18.600000000000001</v>
      </c>
      <c r="J12" s="52">
        <v>1</v>
      </c>
    </row>
    <row r="13" spans="2:10" ht="27" customHeight="1" x14ac:dyDescent="0.25">
      <c r="B13" s="52" t="s">
        <v>39</v>
      </c>
      <c r="C13" s="52">
        <v>10</v>
      </c>
      <c r="D13" s="52">
        <v>19</v>
      </c>
      <c r="E13" s="52">
        <v>8</v>
      </c>
      <c r="F13" s="54">
        <v>28</v>
      </c>
      <c r="G13" s="55">
        <f t="shared" si="1"/>
        <v>19.600000000000001</v>
      </c>
      <c r="H13" s="55">
        <f t="shared" si="0"/>
        <v>13.72</v>
      </c>
      <c r="I13" s="53">
        <f t="shared" si="2"/>
        <v>8.3999999999999986</v>
      </c>
      <c r="J13" s="52">
        <v>1</v>
      </c>
    </row>
    <row r="14" spans="2:10" ht="27" customHeight="1" x14ac:dyDescent="0.25">
      <c r="B14" s="52" t="s">
        <v>38</v>
      </c>
      <c r="C14" s="52">
        <v>11</v>
      </c>
      <c r="D14" s="52">
        <v>21</v>
      </c>
      <c r="E14" s="52">
        <v>12</v>
      </c>
      <c r="F14" s="54">
        <v>43</v>
      </c>
      <c r="G14" s="55">
        <f t="shared" si="1"/>
        <v>30.1</v>
      </c>
      <c r="H14" s="55">
        <f t="shared" si="0"/>
        <v>21.07</v>
      </c>
      <c r="I14" s="53">
        <f t="shared" si="2"/>
        <v>12.899999999999999</v>
      </c>
      <c r="J14" s="52">
        <v>1</v>
      </c>
    </row>
    <row r="15" spans="2:10" ht="27" customHeight="1" x14ac:dyDescent="0.25">
      <c r="B15" s="52" t="s">
        <v>40</v>
      </c>
      <c r="C15" s="52">
        <v>7</v>
      </c>
      <c r="D15" s="52">
        <v>5</v>
      </c>
      <c r="E15" s="52">
        <v>4</v>
      </c>
      <c r="F15" s="52">
        <v>7</v>
      </c>
      <c r="G15" s="55">
        <f t="shared" si="1"/>
        <v>4.9000000000000004</v>
      </c>
      <c r="H15" s="55">
        <f t="shared" si="0"/>
        <v>3.43</v>
      </c>
      <c r="I15" s="53">
        <f t="shared" si="2"/>
        <v>2.0999999999999996</v>
      </c>
      <c r="J15" s="52">
        <v>0</v>
      </c>
    </row>
    <row r="16" spans="2:10" ht="27" customHeight="1" x14ac:dyDescent="0.25">
      <c r="B16" s="52" t="s">
        <v>146</v>
      </c>
      <c r="C16" s="52">
        <v>10</v>
      </c>
      <c r="D16" s="52">
        <v>13</v>
      </c>
      <c r="E16" s="52">
        <v>8</v>
      </c>
      <c r="F16" s="52">
        <v>13</v>
      </c>
      <c r="G16" s="55">
        <f t="shared" si="1"/>
        <v>9.1</v>
      </c>
      <c r="H16" s="55">
        <f t="shared" si="0"/>
        <v>6.37</v>
      </c>
      <c r="I16" s="53">
        <f t="shared" si="2"/>
        <v>3.9000000000000004</v>
      </c>
      <c r="J16" s="52">
        <v>1</v>
      </c>
    </row>
    <row r="17" spans="2:10" ht="27" customHeight="1" x14ac:dyDescent="0.25">
      <c r="B17" s="52" t="s">
        <v>160</v>
      </c>
      <c r="C17" s="52">
        <v>7</v>
      </c>
      <c r="D17" s="52" t="s">
        <v>134</v>
      </c>
      <c r="E17" s="52" t="s">
        <v>126</v>
      </c>
      <c r="F17" s="52">
        <v>6</v>
      </c>
      <c r="G17" s="55">
        <f t="shared" si="1"/>
        <v>4.2</v>
      </c>
      <c r="H17" s="55">
        <f t="shared" si="0"/>
        <v>2.94</v>
      </c>
      <c r="I17" s="53">
        <f t="shared" si="2"/>
        <v>1.7999999999999998</v>
      </c>
      <c r="J17" s="52">
        <v>0</v>
      </c>
    </row>
    <row r="18" spans="2:10" x14ac:dyDescent="0.25">
      <c r="B18" s="52" t="s">
        <v>63</v>
      </c>
      <c r="C18" s="52"/>
      <c r="D18" s="52">
        <v>21</v>
      </c>
      <c r="E18" s="52" t="s">
        <v>154</v>
      </c>
    </row>
    <row r="19" spans="2:10" x14ac:dyDescent="0.25">
      <c r="B19" s="52" t="s">
        <v>112</v>
      </c>
      <c r="C19" s="52"/>
      <c r="D19" s="52">
        <v>10</v>
      </c>
      <c r="E19" s="52" t="s">
        <v>126</v>
      </c>
    </row>
    <row r="20" spans="2:10" x14ac:dyDescent="0.25">
      <c r="B20" s="52" t="s">
        <v>116</v>
      </c>
      <c r="C20" s="52"/>
      <c r="D20" s="52" t="s">
        <v>127</v>
      </c>
      <c r="E20" s="52" t="s">
        <v>155</v>
      </c>
      <c r="G20" s="50"/>
      <c r="H20" s="50"/>
    </row>
    <row r="21" spans="2:10" x14ac:dyDescent="0.25">
      <c r="B21" s="52" t="s">
        <v>113</v>
      </c>
      <c r="C21" s="52"/>
      <c r="D21" s="52" t="s">
        <v>129</v>
      </c>
      <c r="E21" s="52" t="s">
        <v>126</v>
      </c>
      <c r="G21" s="50"/>
      <c r="H21" s="50"/>
    </row>
    <row r="22" spans="2:10" x14ac:dyDescent="0.25">
      <c r="B22" s="52" t="s">
        <v>115</v>
      </c>
      <c r="C22" s="52"/>
      <c r="D22" s="52" t="s">
        <v>130</v>
      </c>
      <c r="E22" s="52" t="s">
        <v>131</v>
      </c>
      <c r="G22" s="50"/>
      <c r="H22" s="50"/>
    </row>
    <row r="23" spans="2:10" x14ac:dyDescent="0.25">
      <c r="B23" s="52" t="s">
        <v>108</v>
      </c>
      <c r="C23" s="52"/>
      <c r="D23" s="52">
        <v>7</v>
      </c>
      <c r="E23" s="52" t="s">
        <v>132</v>
      </c>
      <c r="G23" s="50"/>
      <c r="H23" s="50"/>
    </row>
    <row r="24" spans="2:10" x14ac:dyDescent="0.25">
      <c r="B24" s="52" t="s">
        <v>122</v>
      </c>
      <c r="C24" s="52"/>
      <c r="D24" s="52">
        <v>10</v>
      </c>
      <c r="E24" s="52" t="s">
        <v>126</v>
      </c>
      <c r="G24" s="50"/>
      <c r="H24" s="50"/>
    </row>
    <row r="25" spans="2:10" x14ac:dyDescent="0.25">
      <c r="B25" s="52" t="s">
        <v>109</v>
      </c>
      <c r="C25" s="52"/>
      <c r="D25" s="52">
        <v>2</v>
      </c>
      <c r="E25" s="52" t="s">
        <v>133</v>
      </c>
      <c r="G25" s="50"/>
      <c r="H25" s="50"/>
    </row>
    <row r="26" spans="2:10" x14ac:dyDescent="0.25">
      <c r="B26" s="52" t="s">
        <v>111</v>
      </c>
      <c r="C26" s="52"/>
      <c r="D26" s="52" t="s">
        <v>134</v>
      </c>
      <c r="E26" s="52" t="s">
        <v>135</v>
      </c>
      <c r="G26" s="50"/>
      <c r="H26" s="50"/>
    </row>
    <row r="27" spans="2:10" x14ac:dyDescent="0.25">
      <c r="B27" s="52" t="s">
        <v>123</v>
      </c>
      <c r="C27" s="52"/>
      <c r="D27" s="52" t="s">
        <v>130</v>
      </c>
      <c r="E27" s="52" t="s">
        <v>156</v>
      </c>
      <c r="G27" s="50"/>
      <c r="H27" s="50"/>
    </row>
    <row r="28" spans="2:10" ht="150" x14ac:dyDescent="0.25">
      <c r="B28" s="52" t="s">
        <v>64</v>
      </c>
      <c r="C28" s="52"/>
      <c r="D28" s="58" t="s">
        <v>151</v>
      </c>
      <c r="E28" s="58" t="s">
        <v>152</v>
      </c>
      <c r="G28" s="50"/>
      <c r="H28" s="50"/>
    </row>
    <row r="29" spans="2:10" x14ac:dyDescent="0.25">
      <c r="B29" s="52" t="s">
        <v>114</v>
      </c>
      <c r="C29" s="52"/>
      <c r="D29" s="52" t="s">
        <v>129</v>
      </c>
      <c r="E29" s="52"/>
      <c r="G29" s="50"/>
      <c r="H29" s="50"/>
    </row>
    <row r="30" spans="2:10" x14ac:dyDescent="0.25">
      <c r="B30" s="52" t="s">
        <v>110</v>
      </c>
      <c r="C30" s="52"/>
      <c r="D30" s="52" t="s">
        <v>149</v>
      </c>
      <c r="E30" s="52" t="s">
        <v>150</v>
      </c>
      <c r="G30" s="50"/>
      <c r="H30" s="50"/>
    </row>
    <row r="31" spans="2:10" x14ac:dyDescent="0.25">
      <c r="B31" s="52" t="s">
        <v>124</v>
      </c>
      <c r="C31" s="52"/>
      <c r="D31" s="52"/>
      <c r="E31" s="52" t="s">
        <v>138</v>
      </c>
      <c r="G31" s="50"/>
      <c r="H31" s="50"/>
    </row>
    <row r="32" spans="2:10" x14ac:dyDescent="0.25">
      <c r="B32" s="52" t="s">
        <v>140</v>
      </c>
      <c r="C32" s="52"/>
      <c r="D32" s="52" t="s">
        <v>129</v>
      </c>
      <c r="E32" s="52"/>
      <c r="G32" s="50"/>
      <c r="H32" s="50"/>
    </row>
  </sheetData>
  <mergeCells count="3">
    <mergeCell ref="B1:I1"/>
    <mergeCell ref="B2:E2"/>
    <mergeCell ref="F2:J2"/>
  </mergeCells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rightToLeft="1" zoomScale="90" zoomScaleNormal="90" workbookViewId="0">
      <selection activeCell="F6" sqref="F6"/>
    </sheetView>
  </sheetViews>
  <sheetFormatPr defaultColWidth="9.140625" defaultRowHeight="18.75" x14ac:dyDescent="0.25"/>
  <cols>
    <col min="1" max="1" width="4" style="50" customWidth="1"/>
    <col min="2" max="2" width="12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36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35.25" customHeight="1" x14ac:dyDescent="0.25">
      <c r="B2" s="70"/>
      <c r="C2" s="71"/>
      <c r="D2" s="71"/>
      <c r="E2" s="72"/>
      <c r="F2" s="75" t="s">
        <v>161</v>
      </c>
      <c r="G2" s="75"/>
      <c r="H2" s="75"/>
      <c r="I2" s="75"/>
      <c r="J2" s="75"/>
    </row>
    <row r="3" spans="2:10" ht="56.25" customHeight="1" x14ac:dyDescent="0.25">
      <c r="B3" s="51" t="s">
        <v>0</v>
      </c>
      <c r="C3" s="51" t="s">
        <v>1</v>
      </c>
      <c r="D3" s="43" t="s">
        <v>120</v>
      </c>
      <c r="E3" s="43" t="s">
        <v>144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16</v>
      </c>
      <c r="D4" s="52">
        <v>14</v>
      </c>
      <c r="E4" s="52">
        <v>8</v>
      </c>
      <c r="F4" s="52">
        <v>23</v>
      </c>
      <c r="G4" s="53">
        <f>F4*70/100</f>
        <v>16.100000000000001</v>
      </c>
      <c r="H4" s="53">
        <f t="shared" ref="H4:H17" si="0">G4*70/100</f>
        <v>11.27</v>
      </c>
      <c r="I4" s="53">
        <f>F4-G4</f>
        <v>6.8999999999999986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15</v>
      </c>
      <c r="E5" s="52">
        <v>10</v>
      </c>
      <c r="F5" s="52">
        <v>36</v>
      </c>
      <c r="G5" s="53">
        <f t="shared" ref="G5:G17" si="1">F5*70/100</f>
        <v>25.2</v>
      </c>
      <c r="H5" s="53">
        <f t="shared" si="0"/>
        <v>17.64</v>
      </c>
      <c r="I5" s="53">
        <f t="shared" ref="I5:I17" si="2">F5-G5</f>
        <v>10.8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12</v>
      </c>
      <c r="F6" s="52">
        <v>49</v>
      </c>
      <c r="G6" s="53">
        <f t="shared" si="1"/>
        <v>34.299999999999997</v>
      </c>
      <c r="H6" s="53">
        <f t="shared" si="0"/>
        <v>24.01</v>
      </c>
      <c r="I6" s="53">
        <f t="shared" si="2"/>
        <v>14.700000000000003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17</v>
      </c>
      <c r="E7" s="52">
        <v>10</v>
      </c>
      <c r="F7" s="54">
        <v>42</v>
      </c>
      <c r="G7" s="53">
        <f t="shared" si="1"/>
        <v>29.4</v>
      </c>
      <c r="H7" s="53">
        <f t="shared" si="0"/>
        <v>20.58</v>
      </c>
      <c r="I7" s="53">
        <f t="shared" si="2"/>
        <v>12.600000000000001</v>
      </c>
      <c r="J7" s="52">
        <v>1</v>
      </c>
    </row>
    <row r="8" spans="2:10" ht="27" customHeight="1" x14ac:dyDescent="0.25">
      <c r="B8" s="52" t="s">
        <v>19</v>
      </c>
      <c r="C8" s="52">
        <v>21</v>
      </c>
      <c r="D8" s="52">
        <v>13</v>
      </c>
      <c r="E8" s="52">
        <v>8</v>
      </c>
      <c r="F8" s="54">
        <v>40</v>
      </c>
      <c r="G8" s="55">
        <f t="shared" si="1"/>
        <v>28</v>
      </c>
      <c r="H8" s="55">
        <f t="shared" si="0"/>
        <v>19.600000000000001</v>
      </c>
      <c r="I8" s="53">
        <f t="shared" si="2"/>
        <v>12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9</v>
      </c>
      <c r="E9" s="52">
        <v>4</v>
      </c>
      <c r="F9" s="54">
        <v>14</v>
      </c>
      <c r="G9" s="55">
        <f t="shared" si="1"/>
        <v>9.8000000000000007</v>
      </c>
      <c r="H9" s="55">
        <f t="shared" si="0"/>
        <v>6.86</v>
      </c>
      <c r="I9" s="53">
        <f t="shared" si="2"/>
        <v>4.1999999999999993</v>
      </c>
      <c r="J9" s="52">
        <v>1</v>
      </c>
    </row>
    <row r="10" spans="2:10" ht="27" customHeight="1" x14ac:dyDescent="0.25">
      <c r="B10" s="52" t="s">
        <v>36</v>
      </c>
      <c r="C10" s="52">
        <v>22</v>
      </c>
      <c r="D10" s="52">
        <v>14</v>
      </c>
      <c r="E10" s="52">
        <v>8</v>
      </c>
      <c r="F10" s="54">
        <v>39</v>
      </c>
      <c r="G10" s="55">
        <f t="shared" si="1"/>
        <v>27.3</v>
      </c>
      <c r="H10" s="55">
        <f t="shared" si="0"/>
        <v>19.11</v>
      </c>
      <c r="I10" s="53">
        <f t="shared" si="2"/>
        <v>11.7</v>
      </c>
      <c r="J10" s="52">
        <v>1</v>
      </c>
    </row>
    <row r="11" spans="2:10" ht="27" customHeight="1" x14ac:dyDescent="0.25">
      <c r="B11" s="52" t="s">
        <v>37</v>
      </c>
      <c r="C11" s="52">
        <v>21</v>
      </c>
      <c r="D11" s="52">
        <v>18</v>
      </c>
      <c r="E11" s="52">
        <v>10</v>
      </c>
      <c r="F11" s="54">
        <v>33</v>
      </c>
      <c r="G11" s="55">
        <f t="shared" si="1"/>
        <v>23.1</v>
      </c>
      <c r="H11" s="55">
        <f t="shared" si="0"/>
        <v>16.170000000000002</v>
      </c>
      <c r="I11" s="53">
        <f t="shared" si="2"/>
        <v>9.8999999999999986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15</v>
      </c>
      <c r="E12" s="52">
        <v>8</v>
      </c>
      <c r="F12" s="54">
        <v>67</v>
      </c>
      <c r="G12" s="55">
        <f t="shared" si="1"/>
        <v>46.9</v>
      </c>
      <c r="H12" s="55">
        <f t="shared" si="0"/>
        <v>32.83</v>
      </c>
      <c r="I12" s="53">
        <f t="shared" si="2"/>
        <v>20.100000000000001</v>
      </c>
      <c r="J12" s="52">
        <v>1</v>
      </c>
    </row>
    <row r="13" spans="2:10" ht="27" customHeight="1" x14ac:dyDescent="0.25">
      <c r="B13" s="52" t="s">
        <v>39</v>
      </c>
      <c r="C13" s="52">
        <v>10</v>
      </c>
      <c r="D13" s="52">
        <v>19</v>
      </c>
      <c r="E13" s="52">
        <v>8</v>
      </c>
      <c r="F13" s="54">
        <v>27</v>
      </c>
      <c r="G13" s="55">
        <f t="shared" si="1"/>
        <v>18.899999999999999</v>
      </c>
      <c r="H13" s="55">
        <f t="shared" si="0"/>
        <v>13.23</v>
      </c>
      <c r="I13" s="53">
        <f t="shared" si="2"/>
        <v>8.1000000000000014</v>
      </c>
      <c r="J13" s="52">
        <v>1</v>
      </c>
    </row>
    <row r="14" spans="2:10" ht="27" customHeight="1" x14ac:dyDescent="0.25">
      <c r="B14" s="52" t="s">
        <v>38</v>
      </c>
      <c r="C14" s="52">
        <v>11</v>
      </c>
      <c r="D14" s="52">
        <v>21</v>
      </c>
      <c r="E14" s="52">
        <v>12</v>
      </c>
      <c r="F14" s="54">
        <v>47</v>
      </c>
      <c r="G14" s="55">
        <f t="shared" si="1"/>
        <v>32.9</v>
      </c>
      <c r="H14" s="55">
        <f t="shared" si="0"/>
        <v>23.03</v>
      </c>
      <c r="I14" s="53">
        <f t="shared" si="2"/>
        <v>14.100000000000001</v>
      </c>
      <c r="J14" s="52">
        <v>1</v>
      </c>
    </row>
    <row r="15" spans="2:10" ht="27" customHeight="1" x14ac:dyDescent="0.25">
      <c r="B15" s="52" t="s">
        <v>40</v>
      </c>
      <c r="C15" s="52">
        <v>7</v>
      </c>
      <c r="D15" s="52">
        <v>5</v>
      </c>
      <c r="E15" s="52">
        <v>4</v>
      </c>
      <c r="F15" s="52">
        <v>7</v>
      </c>
      <c r="G15" s="55">
        <f t="shared" si="1"/>
        <v>4.9000000000000004</v>
      </c>
      <c r="H15" s="55">
        <f t="shared" si="0"/>
        <v>3.43</v>
      </c>
      <c r="I15" s="53">
        <f t="shared" si="2"/>
        <v>2.0999999999999996</v>
      </c>
      <c r="J15" s="52">
        <v>0</v>
      </c>
    </row>
    <row r="16" spans="2:10" ht="27" customHeight="1" x14ac:dyDescent="0.25">
      <c r="B16" s="52" t="s">
        <v>146</v>
      </c>
      <c r="C16" s="52">
        <v>10</v>
      </c>
      <c r="D16" s="52">
        <v>13</v>
      </c>
      <c r="E16" s="52">
        <v>8</v>
      </c>
      <c r="F16" s="52">
        <v>13</v>
      </c>
      <c r="G16" s="55">
        <f t="shared" si="1"/>
        <v>9.1</v>
      </c>
      <c r="H16" s="55">
        <f t="shared" si="0"/>
        <v>6.37</v>
      </c>
      <c r="I16" s="53">
        <f t="shared" si="2"/>
        <v>3.9000000000000004</v>
      </c>
      <c r="J16" s="52">
        <v>1</v>
      </c>
    </row>
    <row r="17" spans="2:10" ht="27" customHeight="1" x14ac:dyDescent="0.25">
      <c r="B17" s="52" t="s">
        <v>160</v>
      </c>
      <c r="C17" s="52">
        <v>7</v>
      </c>
      <c r="D17" s="52" t="s">
        <v>134</v>
      </c>
      <c r="E17" s="52" t="s">
        <v>126</v>
      </c>
      <c r="F17" s="52">
        <v>6</v>
      </c>
      <c r="G17" s="55">
        <f t="shared" si="1"/>
        <v>4.2</v>
      </c>
      <c r="H17" s="55">
        <f t="shared" si="0"/>
        <v>2.94</v>
      </c>
      <c r="I17" s="53">
        <f t="shared" si="2"/>
        <v>1.7999999999999998</v>
      </c>
      <c r="J17" s="52">
        <v>0</v>
      </c>
    </row>
    <row r="18" spans="2:10" x14ac:dyDescent="0.25">
      <c r="B18" s="52" t="s">
        <v>63</v>
      </c>
      <c r="C18" s="52"/>
      <c r="D18" s="52">
        <v>21</v>
      </c>
      <c r="E18" s="52" t="s">
        <v>154</v>
      </c>
    </row>
    <row r="19" spans="2:10" x14ac:dyDescent="0.25">
      <c r="B19" s="52" t="s">
        <v>112</v>
      </c>
      <c r="C19" s="52"/>
      <c r="D19" s="52">
        <v>10</v>
      </c>
      <c r="E19" s="52" t="s">
        <v>126</v>
      </c>
    </row>
    <row r="20" spans="2:10" x14ac:dyDescent="0.25">
      <c r="B20" s="52" t="s">
        <v>116</v>
      </c>
      <c r="C20" s="52"/>
      <c r="D20" s="52" t="s">
        <v>127</v>
      </c>
      <c r="E20" s="52" t="s">
        <v>155</v>
      </c>
      <c r="G20" s="50"/>
      <c r="H20" s="50"/>
    </row>
    <row r="21" spans="2:10" x14ac:dyDescent="0.25">
      <c r="B21" s="52" t="s">
        <v>113</v>
      </c>
      <c r="C21" s="52"/>
      <c r="D21" s="52" t="s">
        <v>129</v>
      </c>
      <c r="E21" s="52" t="s">
        <v>126</v>
      </c>
      <c r="G21" s="50"/>
      <c r="H21" s="50"/>
    </row>
    <row r="22" spans="2:10" x14ac:dyDescent="0.25">
      <c r="B22" s="52" t="s">
        <v>115</v>
      </c>
      <c r="C22" s="52"/>
      <c r="D22" s="52" t="s">
        <v>130</v>
      </c>
      <c r="E22" s="52" t="s">
        <v>131</v>
      </c>
      <c r="G22" s="50"/>
      <c r="H22" s="50"/>
    </row>
    <row r="23" spans="2:10" x14ac:dyDescent="0.25">
      <c r="B23" s="52" t="s">
        <v>108</v>
      </c>
      <c r="C23" s="52"/>
      <c r="D23" s="52">
        <v>7</v>
      </c>
      <c r="E23" s="52" t="s">
        <v>132</v>
      </c>
      <c r="G23" s="50"/>
      <c r="H23" s="50"/>
    </row>
    <row r="24" spans="2:10" x14ac:dyDescent="0.25">
      <c r="B24" s="52" t="s">
        <v>122</v>
      </c>
      <c r="C24" s="52"/>
      <c r="D24" s="52">
        <v>10</v>
      </c>
      <c r="E24" s="52" t="s">
        <v>126</v>
      </c>
      <c r="G24" s="50"/>
      <c r="H24" s="50"/>
    </row>
    <row r="25" spans="2:10" x14ac:dyDescent="0.25">
      <c r="B25" s="52" t="s">
        <v>109</v>
      </c>
      <c r="C25" s="52"/>
      <c r="D25" s="52">
        <v>2</v>
      </c>
      <c r="E25" s="52" t="s">
        <v>133</v>
      </c>
      <c r="G25" s="50"/>
      <c r="H25" s="50"/>
    </row>
    <row r="26" spans="2:10" x14ac:dyDescent="0.25">
      <c r="B26" s="52" t="s">
        <v>111</v>
      </c>
      <c r="C26" s="52"/>
      <c r="D26" s="52" t="s">
        <v>134</v>
      </c>
      <c r="E26" s="52" t="s">
        <v>135</v>
      </c>
      <c r="G26" s="50"/>
      <c r="H26" s="50"/>
    </row>
    <row r="27" spans="2:10" x14ac:dyDescent="0.25">
      <c r="B27" s="52" t="s">
        <v>123</v>
      </c>
      <c r="C27" s="52"/>
      <c r="D27" s="52" t="s">
        <v>130</v>
      </c>
      <c r="E27" s="52" t="s">
        <v>156</v>
      </c>
      <c r="G27" s="50"/>
      <c r="H27" s="50"/>
    </row>
    <row r="28" spans="2:10" ht="150" x14ac:dyDescent="0.25">
      <c r="B28" s="52" t="s">
        <v>64</v>
      </c>
      <c r="C28" s="52"/>
      <c r="D28" s="58" t="s">
        <v>151</v>
      </c>
      <c r="E28" s="58" t="s">
        <v>152</v>
      </c>
      <c r="G28" s="50"/>
      <c r="H28" s="50"/>
    </row>
    <row r="29" spans="2:10" x14ac:dyDescent="0.25">
      <c r="B29" s="52" t="s">
        <v>114</v>
      </c>
      <c r="C29" s="52"/>
      <c r="D29" s="52" t="s">
        <v>129</v>
      </c>
      <c r="E29" s="52"/>
      <c r="G29" s="50"/>
      <c r="H29" s="50"/>
    </row>
    <row r="30" spans="2:10" x14ac:dyDescent="0.25">
      <c r="B30" s="52" t="s">
        <v>110</v>
      </c>
      <c r="C30" s="52"/>
      <c r="D30" s="52" t="s">
        <v>149</v>
      </c>
      <c r="E30" s="52" t="s">
        <v>150</v>
      </c>
      <c r="G30" s="50"/>
      <c r="H30" s="50"/>
    </row>
    <row r="31" spans="2:10" x14ac:dyDescent="0.25">
      <c r="B31" s="52" t="s">
        <v>124</v>
      </c>
      <c r="C31" s="52"/>
      <c r="D31" s="52"/>
      <c r="E31" s="52" t="s">
        <v>138</v>
      </c>
      <c r="G31" s="50"/>
      <c r="H31" s="50"/>
    </row>
    <row r="32" spans="2:10" x14ac:dyDescent="0.25">
      <c r="B32" s="52" t="s">
        <v>140</v>
      </c>
      <c r="C32" s="52"/>
      <c r="D32" s="52" t="s">
        <v>129</v>
      </c>
      <c r="E32" s="52"/>
      <c r="G32" s="50"/>
      <c r="H32" s="50"/>
    </row>
  </sheetData>
  <mergeCells count="3">
    <mergeCell ref="B1:I1"/>
    <mergeCell ref="B2:E2"/>
    <mergeCell ref="F2:J2"/>
  </mergeCells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rightToLeft="1" tabSelected="1" workbookViewId="0">
      <selection activeCell="D16" sqref="D16:D17"/>
    </sheetView>
  </sheetViews>
  <sheetFormatPr defaultColWidth="9.140625" defaultRowHeight="18.75" x14ac:dyDescent="0.25"/>
  <cols>
    <col min="1" max="1" width="4" style="50" customWidth="1"/>
    <col min="2" max="2" width="13.42578125" style="50" customWidth="1"/>
    <col min="3" max="3" width="11.28515625" style="50" customWidth="1"/>
    <col min="4" max="4" width="17.85546875" style="50" customWidth="1"/>
    <col min="5" max="5" width="16.7109375" style="50" customWidth="1"/>
    <col min="6" max="6" width="13" style="50" customWidth="1"/>
    <col min="7" max="7" width="15.5703125" style="56" customWidth="1"/>
    <col min="8" max="8" width="25.28515625" style="56" hidden="1" customWidth="1"/>
    <col min="9" max="9" width="15.28515625" style="50" customWidth="1"/>
    <col min="10" max="10" width="12.7109375" style="50" customWidth="1"/>
    <col min="11" max="16384" width="9.140625" style="50"/>
  </cols>
  <sheetData>
    <row r="1" spans="2:10" ht="36" customHeight="1" x14ac:dyDescent="0.25">
      <c r="B1" s="73" t="s">
        <v>46</v>
      </c>
      <c r="C1" s="73"/>
      <c r="D1" s="73"/>
      <c r="E1" s="73"/>
      <c r="F1" s="74"/>
      <c r="G1" s="74"/>
      <c r="H1" s="74"/>
      <c r="I1" s="74"/>
    </row>
    <row r="2" spans="2:10" ht="35.25" customHeight="1" x14ac:dyDescent="0.25">
      <c r="B2" s="70"/>
      <c r="C2" s="71"/>
      <c r="D2" s="71"/>
      <c r="E2" s="72"/>
      <c r="F2" s="75" t="s">
        <v>162</v>
      </c>
      <c r="G2" s="75"/>
      <c r="H2" s="75"/>
      <c r="I2" s="75"/>
      <c r="J2" s="75"/>
    </row>
    <row r="3" spans="2:10" ht="68.25" customHeight="1" x14ac:dyDescent="0.25">
      <c r="B3" s="51" t="s">
        <v>0</v>
      </c>
      <c r="C3" s="51" t="s">
        <v>1</v>
      </c>
      <c r="D3" s="43" t="s">
        <v>120</v>
      </c>
      <c r="E3" s="43" t="s">
        <v>144</v>
      </c>
      <c r="F3" s="43" t="s">
        <v>30</v>
      </c>
      <c r="G3" s="57" t="s">
        <v>119</v>
      </c>
      <c r="H3" s="57" t="s">
        <v>117</v>
      </c>
      <c r="I3" s="57" t="s">
        <v>118</v>
      </c>
      <c r="J3" s="52" t="s">
        <v>77</v>
      </c>
    </row>
    <row r="4" spans="2:10" ht="27" customHeight="1" x14ac:dyDescent="0.25">
      <c r="B4" s="52">
        <v>3</v>
      </c>
      <c r="C4" s="52">
        <v>18</v>
      </c>
      <c r="D4" s="52">
        <v>14</v>
      </c>
      <c r="E4" s="52">
        <v>8</v>
      </c>
      <c r="F4" s="52">
        <v>21</v>
      </c>
      <c r="G4" s="55">
        <f>F4*70/100</f>
        <v>14.7</v>
      </c>
      <c r="H4" s="53">
        <f t="shared" ref="H4:H16" si="0">G4*70/100</f>
        <v>10.29</v>
      </c>
      <c r="I4" s="53">
        <f>F4-G4</f>
        <v>6.3000000000000007</v>
      </c>
      <c r="J4" s="52">
        <v>1</v>
      </c>
    </row>
    <row r="5" spans="2:10" ht="27" customHeight="1" x14ac:dyDescent="0.25">
      <c r="B5" s="52" t="s">
        <v>32</v>
      </c>
      <c r="C5" s="52">
        <v>24</v>
      </c>
      <c r="D5" s="52">
        <v>17</v>
      </c>
      <c r="E5" s="52">
        <v>10</v>
      </c>
      <c r="F5" s="52">
        <v>32</v>
      </c>
      <c r="G5" s="55">
        <f t="shared" ref="G5:G16" si="1">F5*70/100</f>
        <v>22.4</v>
      </c>
      <c r="H5" s="53">
        <f t="shared" si="0"/>
        <v>15.68</v>
      </c>
      <c r="I5" s="53">
        <f t="shared" ref="I5:I16" si="2">F5-G5</f>
        <v>9.6000000000000014</v>
      </c>
      <c r="J5" s="52">
        <v>1</v>
      </c>
    </row>
    <row r="6" spans="2:10" ht="27" customHeight="1" x14ac:dyDescent="0.25">
      <c r="B6" s="52" t="s">
        <v>33</v>
      </c>
      <c r="C6" s="52">
        <v>11</v>
      </c>
      <c r="D6" s="52">
        <v>23</v>
      </c>
      <c r="E6" s="52">
        <v>12</v>
      </c>
      <c r="F6" s="52">
        <v>38</v>
      </c>
      <c r="G6" s="55">
        <f t="shared" si="1"/>
        <v>26.6</v>
      </c>
      <c r="H6" s="53">
        <f t="shared" si="0"/>
        <v>18.62</v>
      </c>
      <c r="I6" s="53">
        <f t="shared" si="2"/>
        <v>11.399999999999999</v>
      </c>
      <c r="J6" s="52">
        <v>1</v>
      </c>
    </row>
    <row r="7" spans="2:10" ht="27" customHeight="1" x14ac:dyDescent="0.25">
      <c r="B7" s="52" t="s">
        <v>34</v>
      </c>
      <c r="C7" s="52">
        <v>20</v>
      </c>
      <c r="D7" s="52">
        <v>17</v>
      </c>
      <c r="E7" s="52">
        <v>10</v>
      </c>
      <c r="F7" s="54">
        <v>30</v>
      </c>
      <c r="G7" s="55">
        <f t="shared" si="1"/>
        <v>21</v>
      </c>
      <c r="H7" s="53">
        <f t="shared" si="0"/>
        <v>14.7</v>
      </c>
      <c r="I7" s="53">
        <f t="shared" si="2"/>
        <v>9</v>
      </c>
      <c r="J7" s="52">
        <v>1</v>
      </c>
    </row>
    <row r="8" spans="2:10" ht="27" customHeight="1" x14ac:dyDescent="0.25">
      <c r="B8" s="52" t="s">
        <v>19</v>
      </c>
      <c r="C8" s="52">
        <v>21</v>
      </c>
      <c r="D8" s="52">
        <v>14</v>
      </c>
      <c r="E8" s="52">
        <v>8</v>
      </c>
      <c r="F8" s="54">
        <v>20</v>
      </c>
      <c r="G8" s="55">
        <f t="shared" si="1"/>
        <v>14</v>
      </c>
      <c r="H8" s="55">
        <f t="shared" si="0"/>
        <v>9.8000000000000007</v>
      </c>
      <c r="I8" s="53">
        <f t="shared" si="2"/>
        <v>6</v>
      </c>
      <c r="J8" s="52">
        <v>1</v>
      </c>
    </row>
    <row r="9" spans="2:10" ht="27" customHeight="1" x14ac:dyDescent="0.25">
      <c r="B9" s="52" t="s">
        <v>35</v>
      </c>
      <c r="C9" s="52">
        <v>11</v>
      </c>
      <c r="D9" s="52">
        <v>10</v>
      </c>
      <c r="E9" s="52">
        <v>4</v>
      </c>
      <c r="F9" s="54">
        <v>14</v>
      </c>
      <c r="G9" s="55">
        <f t="shared" si="1"/>
        <v>9.8000000000000007</v>
      </c>
      <c r="H9" s="55">
        <f t="shared" si="0"/>
        <v>6.86</v>
      </c>
      <c r="I9" s="53">
        <f t="shared" si="2"/>
        <v>4.1999999999999993</v>
      </c>
      <c r="J9" s="52">
        <v>1</v>
      </c>
    </row>
    <row r="10" spans="2:10" ht="27" customHeight="1" x14ac:dyDescent="0.25">
      <c r="B10" s="52" t="s">
        <v>36</v>
      </c>
      <c r="C10" s="52">
        <v>22</v>
      </c>
      <c r="D10" s="52">
        <v>14</v>
      </c>
      <c r="E10" s="52">
        <v>8</v>
      </c>
      <c r="F10" s="54">
        <v>20</v>
      </c>
      <c r="G10" s="55">
        <f t="shared" si="1"/>
        <v>14</v>
      </c>
      <c r="H10" s="55">
        <f t="shared" si="0"/>
        <v>9.8000000000000007</v>
      </c>
      <c r="I10" s="53">
        <f t="shared" si="2"/>
        <v>6</v>
      </c>
      <c r="J10" s="52">
        <v>1</v>
      </c>
    </row>
    <row r="11" spans="2:10" ht="27" customHeight="1" x14ac:dyDescent="0.25">
      <c r="B11" s="52" t="s">
        <v>37</v>
      </c>
      <c r="C11" s="52">
        <v>21</v>
      </c>
      <c r="D11" s="52">
        <v>17</v>
      </c>
      <c r="E11" s="52">
        <v>10</v>
      </c>
      <c r="F11" s="54">
        <v>25</v>
      </c>
      <c r="G11" s="55">
        <f t="shared" si="1"/>
        <v>17.5</v>
      </c>
      <c r="H11" s="55">
        <f t="shared" si="0"/>
        <v>12.25</v>
      </c>
      <c r="I11" s="53">
        <f t="shared" si="2"/>
        <v>7.5</v>
      </c>
      <c r="J11" s="52">
        <v>1</v>
      </c>
    </row>
    <row r="12" spans="2:10" ht="27" customHeight="1" x14ac:dyDescent="0.25">
      <c r="B12" s="52">
        <v>6</v>
      </c>
      <c r="C12" s="52">
        <v>21</v>
      </c>
      <c r="D12" s="52">
        <v>16</v>
      </c>
      <c r="E12" s="52">
        <v>8</v>
      </c>
      <c r="F12" s="54">
        <v>23</v>
      </c>
      <c r="G12" s="55">
        <f t="shared" si="1"/>
        <v>16.100000000000001</v>
      </c>
      <c r="H12" s="55">
        <f t="shared" si="0"/>
        <v>11.27</v>
      </c>
      <c r="I12" s="53">
        <f t="shared" si="2"/>
        <v>6.8999999999999986</v>
      </c>
      <c r="J12" s="52">
        <v>1</v>
      </c>
    </row>
    <row r="13" spans="2:10" ht="27" customHeight="1" x14ac:dyDescent="0.25">
      <c r="B13" s="52" t="s">
        <v>39</v>
      </c>
      <c r="C13" s="52">
        <v>10</v>
      </c>
      <c r="D13" s="52">
        <v>17</v>
      </c>
      <c r="E13" s="52">
        <v>8</v>
      </c>
      <c r="F13" s="54">
        <v>28</v>
      </c>
      <c r="G13" s="55">
        <f t="shared" si="1"/>
        <v>19.600000000000001</v>
      </c>
      <c r="H13" s="55">
        <f t="shared" si="0"/>
        <v>13.72</v>
      </c>
      <c r="I13" s="53">
        <f t="shared" si="2"/>
        <v>8.3999999999999986</v>
      </c>
      <c r="J13" s="52">
        <v>1</v>
      </c>
    </row>
    <row r="14" spans="2:10" ht="27" customHeight="1" x14ac:dyDescent="0.25">
      <c r="B14" s="52" t="s">
        <v>38</v>
      </c>
      <c r="C14" s="52">
        <v>11</v>
      </c>
      <c r="D14" s="52">
        <v>21</v>
      </c>
      <c r="E14" s="52">
        <v>12</v>
      </c>
      <c r="F14" s="54">
        <v>31</v>
      </c>
      <c r="G14" s="55">
        <f t="shared" si="1"/>
        <v>21.7</v>
      </c>
      <c r="H14" s="55">
        <f t="shared" si="0"/>
        <v>15.19</v>
      </c>
      <c r="I14" s="53">
        <f t="shared" si="2"/>
        <v>9.3000000000000007</v>
      </c>
      <c r="J14" s="52">
        <v>1</v>
      </c>
    </row>
    <row r="15" spans="2:10" ht="27" customHeight="1" x14ac:dyDescent="0.25">
      <c r="B15" s="52" t="s">
        <v>40</v>
      </c>
      <c r="C15" s="52">
        <v>7</v>
      </c>
      <c r="D15" s="52">
        <v>5</v>
      </c>
      <c r="E15" s="52">
        <v>4</v>
      </c>
      <c r="F15" s="52">
        <v>7</v>
      </c>
      <c r="G15" s="55">
        <f t="shared" si="1"/>
        <v>4.9000000000000004</v>
      </c>
      <c r="H15" s="55">
        <f t="shared" si="0"/>
        <v>3.43</v>
      </c>
      <c r="I15" s="53">
        <f t="shared" si="2"/>
        <v>2.0999999999999996</v>
      </c>
      <c r="J15" s="52">
        <v>0</v>
      </c>
    </row>
    <row r="16" spans="2:10" ht="27" customHeight="1" x14ac:dyDescent="0.25">
      <c r="B16" s="76" t="s">
        <v>163</v>
      </c>
      <c r="C16" s="76">
        <v>17</v>
      </c>
      <c r="D16" s="76">
        <v>14</v>
      </c>
      <c r="E16" s="76">
        <v>10</v>
      </c>
      <c r="F16" s="76">
        <v>22</v>
      </c>
      <c r="G16" s="78">
        <f t="shared" si="1"/>
        <v>15.4</v>
      </c>
      <c r="H16" s="55">
        <f t="shared" si="0"/>
        <v>10.78</v>
      </c>
      <c r="I16" s="80">
        <f t="shared" si="2"/>
        <v>6.6</v>
      </c>
      <c r="J16" s="76">
        <v>1</v>
      </c>
    </row>
    <row r="17" spans="2:10" ht="27" customHeight="1" x14ac:dyDescent="0.25">
      <c r="B17" s="77"/>
      <c r="C17" s="77"/>
      <c r="D17" s="77"/>
      <c r="E17" s="77"/>
      <c r="F17" s="77"/>
      <c r="G17" s="79"/>
      <c r="H17" s="55"/>
      <c r="I17" s="81"/>
      <c r="J17" s="77"/>
    </row>
    <row r="18" spans="2:10" x14ac:dyDescent="0.25">
      <c r="B18" s="52" t="s">
        <v>63</v>
      </c>
      <c r="C18" s="52"/>
      <c r="D18" s="52">
        <v>21</v>
      </c>
      <c r="E18" s="52" t="s">
        <v>154</v>
      </c>
    </row>
    <row r="19" spans="2:10" x14ac:dyDescent="0.25">
      <c r="B19" s="52" t="s">
        <v>112</v>
      </c>
      <c r="C19" s="52"/>
      <c r="D19" s="52">
        <v>10</v>
      </c>
      <c r="E19" s="52" t="s">
        <v>126</v>
      </c>
    </row>
    <row r="20" spans="2:10" x14ac:dyDescent="0.25">
      <c r="B20" s="52" t="s">
        <v>116</v>
      </c>
      <c r="C20" s="52"/>
      <c r="D20" s="52" t="s">
        <v>127</v>
      </c>
      <c r="E20" s="52" t="s">
        <v>155</v>
      </c>
      <c r="G20" s="50"/>
      <c r="H20" s="50"/>
    </row>
    <row r="21" spans="2:10" x14ac:dyDescent="0.25">
      <c r="B21" s="52" t="s">
        <v>113</v>
      </c>
      <c r="C21" s="52"/>
      <c r="D21" s="52" t="s">
        <v>129</v>
      </c>
      <c r="E21" s="52" t="s">
        <v>126</v>
      </c>
      <c r="G21" s="50"/>
      <c r="H21" s="50"/>
    </row>
    <row r="22" spans="2:10" x14ac:dyDescent="0.25">
      <c r="B22" s="52" t="s">
        <v>115</v>
      </c>
      <c r="C22" s="52"/>
      <c r="D22" s="52" t="s">
        <v>130</v>
      </c>
      <c r="E22" s="52" t="s">
        <v>131</v>
      </c>
      <c r="G22" s="50"/>
      <c r="H22" s="50"/>
    </row>
    <row r="23" spans="2:10" x14ac:dyDescent="0.25">
      <c r="B23" s="52" t="s">
        <v>108</v>
      </c>
      <c r="C23" s="52"/>
      <c r="D23" s="52">
        <v>7</v>
      </c>
      <c r="E23" s="52" t="s">
        <v>132</v>
      </c>
      <c r="G23" s="50"/>
      <c r="H23" s="50"/>
    </row>
    <row r="24" spans="2:10" x14ac:dyDescent="0.25">
      <c r="B24" s="52" t="s">
        <v>122</v>
      </c>
      <c r="C24" s="52"/>
      <c r="D24" s="52">
        <v>10</v>
      </c>
      <c r="E24" s="52" t="s">
        <v>126</v>
      </c>
      <c r="G24" s="50"/>
      <c r="H24" s="50"/>
    </row>
    <row r="25" spans="2:10" x14ac:dyDescent="0.25">
      <c r="B25" s="52" t="s">
        <v>109</v>
      </c>
      <c r="C25" s="52"/>
      <c r="D25" s="52">
        <v>2</v>
      </c>
      <c r="E25" s="52" t="s">
        <v>133</v>
      </c>
      <c r="G25" s="50"/>
      <c r="H25" s="50"/>
    </row>
    <row r="26" spans="2:10" x14ac:dyDescent="0.25">
      <c r="B26" s="52" t="s">
        <v>111</v>
      </c>
      <c r="C26" s="52"/>
      <c r="D26" s="52" t="s">
        <v>134</v>
      </c>
      <c r="E26" s="52" t="s">
        <v>135</v>
      </c>
      <c r="G26" s="50"/>
      <c r="H26" s="50"/>
    </row>
    <row r="27" spans="2:10" x14ac:dyDescent="0.25">
      <c r="B27" s="52" t="s">
        <v>123</v>
      </c>
      <c r="C27" s="52"/>
      <c r="D27" s="52" t="s">
        <v>130</v>
      </c>
      <c r="E27" s="52" t="s">
        <v>156</v>
      </c>
      <c r="G27" s="50"/>
      <c r="H27" s="50"/>
    </row>
    <row r="28" spans="2:10" ht="150" x14ac:dyDescent="0.25">
      <c r="B28" s="52" t="s">
        <v>64</v>
      </c>
      <c r="C28" s="52"/>
      <c r="D28" s="58" t="s">
        <v>151</v>
      </c>
      <c r="E28" s="58" t="s">
        <v>152</v>
      </c>
      <c r="G28" s="50"/>
      <c r="H28" s="50"/>
    </row>
    <row r="29" spans="2:10" x14ac:dyDescent="0.25">
      <c r="B29" s="52" t="s">
        <v>114</v>
      </c>
      <c r="C29" s="52"/>
      <c r="D29" s="52" t="s">
        <v>129</v>
      </c>
      <c r="E29" s="52"/>
      <c r="G29" s="50"/>
      <c r="H29" s="50"/>
    </row>
    <row r="30" spans="2:10" x14ac:dyDescent="0.25">
      <c r="B30" s="52" t="s">
        <v>110</v>
      </c>
      <c r="C30" s="52"/>
      <c r="D30" s="52" t="s">
        <v>149</v>
      </c>
      <c r="E30" s="52" t="s">
        <v>150</v>
      </c>
      <c r="G30" s="50"/>
      <c r="H30" s="50"/>
    </row>
    <row r="31" spans="2:10" x14ac:dyDescent="0.25">
      <c r="B31" s="52" t="s">
        <v>124</v>
      </c>
      <c r="C31" s="52"/>
      <c r="D31" s="52"/>
      <c r="E31" s="52" t="s">
        <v>138</v>
      </c>
      <c r="G31" s="50"/>
      <c r="H31" s="50"/>
    </row>
    <row r="32" spans="2:10" x14ac:dyDescent="0.25">
      <c r="B32" s="52" t="s">
        <v>140</v>
      </c>
      <c r="C32" s="52"/>
      <c r="D32" s="52" t="s">
        <v>129</v>
      </c>
      <c r="E32" s="52"/>
      <c r="G32" s="50"/>
      <c r="H32" s="50"/>
    </row>
  </sheetData>
  <mergeCells count="11">
    <mergeCell ref="B1:I1"/>
    <mergeCell ref="B2:E2"/>
    <mergeCell ref="F2:J2"/>
    <mergeCell ref="C16:C17"/>
    <mergeCell ref="D16:D17"/>
    <mergeCell ref="E16:E17"/>
    <mergeCell ref="F16:F17"/>
    <mergeCell ref="G16:G17"/>
    <mergeCell ref="I16:I17"/>
    <mergeCell ref="J16:J17"/>
    <mergeCell ref="B16:B1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8" sqref="B8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0</v>
      </c>
      <c r="B1" s="1" t="s">
        <v>19</v>
      </c>
    </row>
    <row r="2" spans="1:6" x14ac:dyDescent="0.45">
      <c r="A2" s="1" t="s">
        <v>1</v>
      </c>
      <c r="B2" s="1">
        <v>21</v>
      </c>
    </row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220</v>
      </c>
      <c r="C6" s="2">
        <f>B6*100/B10</f>
        <v>35.200000000000003</v>
      </c>
      <c r="D6" s="2">
        <f>C6*B2/100</f>
        <v>7.3920000000000003</v>
      </c>
      <c r="E6" s="1">
        <v>2.5</v>
      </c>
      <c r="F6" s="2">
        <f t="shared" ref="F6:F9" si="0">E6*D6</f>
        <v>18.48</v>
      </c>
    </row>
    <row r="7" spans="1:6" x14ac:dyDescent="0.45">
      <c r="A7" s="1" t="s">
        <v>4</v>
      </c>
      <c r="B7" s="1">
        <v>400</v>
      </c>
      <c r="C7" s="2">
        <f>B7*100/B10</f>
        <v>64</v>
      </c>
      <c r="D7" s="2">
        <f>C7*B2/100</f>
        <v>13.44</v>
      </c>
      <c r="E7" s="1">
        <v>3.5</v>
      </c>
      <c r="F7" s="2">
        <f t="shared" si="0"/>
        <v>47.04</v>
      </c>
    </row>
    <row r="8" spans="1:6" x14ac:dyDescent="0.45">
      <c r="A8" s="1" t="s">
        <v>5</v>
      </c>
      <c r="B8" s="1">
        <v>5</v>
      </c>
      <c r="C8" s="2">
        <f>B8*100/B10</f>
        <v>0.8</v>
      </c>
      <c r="D8" s="2">
        <f>C8*B2/100</f>
        <v>0.16800000000000001</v>
      </c>
      <c r="E8" s="1">
        <v>12</v>
      </c>
      <c r="F8" s="2">
        <f t="shared" si="0"/>
        <v>2.016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625</v>
      </c>
      <c r="C10" s="3">
        <f>SUM(C5:C9)</f>
        <v>100</v>
      </c>
      <c r="D10" s="3">
        <f>SUM(D5:D9)</f>
        <v>21</v>
      </c>
      <c r="F10" s="2">
        <f>SUM(F5:F9)</f>
        <v>67.536000000000001</v>
      </c>
    </row>
    <row r="11" spans="1:6" x14ac:dyDescent="0.45">
      <c r="A11" s="1" t="s">
        <v>13</v>
      </c>
      <c r="F11" s="2">
        <f>F10/B2</f>
        <v>3.2160000000000002</v>
      </c>
    </row>
    <row r="12" spans="1:6" x14ac:dyDescent="0.45">
      <c r="A12" s="1" t="s">
        <v>14</v>
      </c>
      <c r="F12" s="2">
        <f>F11+0.7</f>
        <v>3.9160000000000004</v>
      </c>
    </row>
    <row r="13" spans="1:6" x14ac:dyDescent="0.45">
      <c r="A13" s="1" t="s">
        <v>15</v>
      </c>
      <c r="F13" s="2">
        <f>365*F12*1</f>
        <v>1429.3400000000001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0.93420915032679752</v>
      </c>
    </row>
    <row r="16" spans="1:6" s="48" customFormat="1" x14ac:dyDescent="0.45">
      <c r="A16" s="48" t="s">
        <v>18</v>
      </c>
      <c r="D16" s="49"/>
      <c r="F16" s="49">
        <f>F15*B2</f>
        <v>19.618392156862747</v>
      </c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6" sqref="B6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23</v>
      </c>
    </row>
    <row r="2" spans="1:6" x14ac:dyDescent="0.45">
      <c r="A2" s="1" t="s">
        <v>1</v>
      </c>
      <c r="B2" s="1">
        <v>20</v>
      </c>
    </row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30</v>
      </c>
      <c r="C5" s="2">
        <f>B5*100/B10</f>
        <v>11.764705882352942</v>
      </c>
      <c r="D5" s="2">
        <f>C5*B2/100</f>
        <v>2.3529411764705883</v>
      </c>
      <c r="E5" s="1">
        <v>1</v>
      </c>
      <c r="F5" s="2">
        <f>E5*D5</f>
        <v>2.3529411764705883</v>
      </c>
    </row>
    <row r="6" spans="1:6" x14ac:dyDescent="0.45">
      <c r="A6" s="1" t="s">
        <v>3</v>
      </c>
      <c r="B6" s="1">
        <v>60</v>
      </c>
      <c r="C6" s="2">
        <f>B6*100/B10</f>
        <v>23.529411764705884</v>
      </c>
      <c r="D6" s="2">
        <f>C6*B2/100</f>
        <v>4.7058823529411766</v>
      </c>
      <c r="E6" s="1">
        <v>2.5</v>
      </c>
      <c r="F6" s="2">
        <f t="shared" ref="F6:F9" si="0">E6*D6</f>
        <v>11.764705882352942</v>
      </c>
    </row>
    <row r="7" spans="1:6" x14ac:dyDescent="0.45">
      <c r="A7" s="1" t="s">
        <v>4</v>
      </c>
      <c r="B7" s="1">
        <v>100</v>
      </c>
      <c r="C7" s="2">
        <f>B7*100/B10</f>
        <v>39.215686274509807</v>
      </c>
      <c r="D7" s="2">
        <f>C7*B2/100</f>
        <v>7.8431372549019613</v>
      </c>
      <c r="E7" s="1">
        <v>3.5</v>
      </c>
      <c r="F7" s="2">
        <f t="shared" si="0"/>
        <v>27.450980392156865</v>
      </c>
    </row>
    <row r="8" spans="1:6" x14ac:dyDescent="0.45">
      <c r="A8" s="1" t="s">
        <v>5</v>
      </c>
      <c r="B8" s="1">
        <v>50</v>
      </c>
      <c r="C8" s="2">
        <f>B8*100/B10</f>
        <v>19.607843137254903</v>
      </c>
      <c r="D8" s="2">
        <f>C8*B2/100</f>
        <v>3.9215686274509807</v>
      </c>
      <c r="E8" s="1">
        <v>12</v>
      </c>
      <c r="F8" s="2">
        <f t="shared" si="0"/>
        <v>47.058823529411768</v>
      </c>
    </row>
    <row r="9" spans="1:6" x14ac:dyDescent="0.45">
      <c r="A9" s="1" t="s">
        <v>6</v>
      </c>
      <c r="B9" s="1">
        <v>15</v>
      </c>
      <c r="C9" s="2">
        <f>B9*100/B10</f>
        <v>5.882352941176471</v>
      </c>
      <c r="D9" s="2">
        <f>C9*B2/100</f>
        <v>1.1764705882352942</v>
      </c>
      <c r="E9" s="1">
        <v>20</v>
      </c>
      <c r="F9" s="2">
        <f t="shared" si="0"/>
        <v>23.529411764705884</v>
      </c>
    </row>
    <row r="10" spans="1:6" x14ac:dyDescent="0.45">
      <c r="A10" s="1" t="s">
        <v>12</v>
      </c>
      <c r="B10" s="1">
        <f>SUM(B5:B9)</f>
        <v>255</v>
      </c>
      <c r="C10" s="3">
        <f>SUM(C5:C9)</f>
        <v>100</v>
      </c>
      <c r="D10" s="3">
        <f>SUM(D5:D9)</f>
        <v>20</v>
      </c>
      <c r="F10" s="2">
        <f>SUM(F5:F9)</f>
        <v>112.15686274509804</v>
      </c>
    </row>
    <row r="11" spans="1:6" x14ac:dyDescent="0.45">
      <c r="A11" s="1" t="s">
        <v>13</v>
      </c>
      <c r="F11" s="2">
        <f>F10/B2</f>
        <v>5.6078431372549016</v>
      </c>
    </row>
    <row r="12" spans="1:6" x14ac:dyDescent="0.45">
      <c r="A12" s="1" t="s">
        <v>14</v>
      </c>
      <c r="F12" s="2">
        <f>F11+0.7</f>
        <v>6.3078431372549018</v>
      </c>
    </row>
    <row r="13" spans="1:6" x14ac:dyDescent="0.45">
      <c r="A13" s="1" t="s">
        <v>15</v>
      </c>
      <c r="F13" s="2">
        <f>365*F12*1</f>
        <v>2302.3627450980393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1.5048122516980649</v>
      </c>
    </row>
    <row r="16" spans="1:6" s="48" customFormat="1" x14ac:dyDescent="0.45">
      <c r="A16" s="48" t="s">
        <v>18</v>
      </c>
      <c r="D16" s="49"/>
      <c r="F16" s="49">
        <f>F15*B2</f>
        <v>30.096245033961296</v>
      </c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7" sqref="B7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24</v>
      </c>
    </row>
    <row r="2" spans="1:6" x14ac:dyDescent="0.45">
      <c r="A2" s="1" t="s">
        <v>1</v>
      </c>
      <c r="B2" s="1">
        <v>21</v>
      </c>
    </row>
    <row r="3" spans="1:6" ht="46.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50</v>
      </c>
      <c r="C6" s="2">
        <f>B6*100/B10</f>
        <v>9.0090090090090094</v>
      </c>
      <c r="D6" s="2">
        <f>C6*B2/100</f>
        <v>1.8918918918918919</v>
      </c>
      <c r="E6" s="1">
        <v>2.5</v>
      </c>
      <c r="F6" s="2">
        <f t="shared" ref="F6:F9" si="0">E6*D6</f>
        <v>4.7297297297297298</v>
      </c>
    </row>
    <row r="7" spans="1:6" x14ac:dyDescent="0.45">
      <c r="A7" s="1" t="s">
        <v>4</v>
      </c>
      <c r="B7" s="1">
        <v>450</v>
      </c>
      <c r="C7" s="2">
        <f>B7*100/B10</f>
        <v>81.081081081081081</v>
      </c>
      <c r="D7" s="2">
        <f>C7*B2/100</f>
        <v>17.027027027027028</v>
      </c>
      <c r="E7" s="1">
        <v>3.5</v>
      </c>
      <c r="F7" s="2">
        <f t="shared" si="0"/>
        <v>59.594594594594597</v>
      </c>
    </row>
    <row r="8" spans="1:6" x14ac:dyDescent="0.45">
      <c r="A8" s="1" t="s">
        <v>5</v>
      </c>
      <c r="B8" s="1">
        <v>55</v>
      </c>
      <c r="C8" s="2">
        <f>B8*100/B10</f>
        <v>9.9099099099099099</v>
      </c>
      <c r="D8" s="2">
        <f>C8*B2/100</f>
        <v>2.0810810810810811</v>
      </c>
      <c r="E8" s="1">
        <v>12</v>
      </c>
      <c r="F8" s="2">
        <f t="shared" si="0"/>
        <v>24.972972972972975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555</v>
      </c>
      <c r="C10" s="3">
        <f>SUM(C5:C9)</f>
        <v>100</v>
      </c>
      <c r="D10" s="3">
        <f>SUM(D5:D9)</f>
        <v>21</v>
      </c>
      <c r="F10" s="2">
        <f>SUM(F5:F9)</f>
        <v>89.297297297297291</v>
      </c>
    </row>
    <row r="11" spans="1:6" x14ac:dyDescent="0.45">
      <c r="A11" s="1" t="s">
        <v>13</v>
      </c>
      <c r="F11" s="2">
        <f>F10/B2</f>
        <v>4.2522522522522523</v>
      </c>
    </row>
    <row r="12" spans="1:6" x14ac:dyDescent="0.45">
      <c r="A12" s="1" t="s">
        <v>14</v>
      </c>
      <c r="F12" s="2">
        <f>F11+0.7</f>
        <v>4.9522522522522525</v>
      </c>
    </row>
    <row r="13" spans="1:6" x14ac:dyDescent="0.45">
      <c r="A13" s="1" t="s">
        <v>15</v>
      </c>
      <c r="F13" s="2">
        <f>365*F12*1</f>
        <v>1807.5720720720722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1.1814196549490668</v>
      </c>
    </row>
    <row r="16" spans="1:6" s="48" customFormat="1" x14ac:dyDescent="0.45">
      <c r="A16" s="48" t="s">
        <v>18</v>
      </c>
      <c r="D16" s="49"/>
      <c r="F16" s="49">
        <f>F15*B2</f>
        <v>24.809812753930402</v>
      </c>
    </row>
  </sheetData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7" sqref="B7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25</v>
      </c>
    </row>
    <row r="2" spans="1:6" x14ac:dyDescent="0.45">
      <c r="A2" s="1" t="s">
        <v>1</v>
      </c>
      <c r="B2" s="1">
        <v>22</v>
      </c>
    </row>
    <row r="3" spans="1:6" ht="41.25" customHeight="1" x14ac:dyDescent="0.45"/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350</v>
      </c>
      <c r="C6" s="2">
        <f>B6*100/B10</f>
        <v>43.424317617866002</v>
      </c>
      <c r="D6" s="2">
        <f>C6*B2/100</f>
        <v>9.55334987593052</v>
      </c>
      <c r="E6" s="1">
        <v>2.5</v>
      </c>
      <c r="F6" s="2">
        <f t="shared" ref="F6:F9" si="0">E6*D6</f>
        <v>23.883374689826301</v>
      </c>
    </row>
    <row r="7" spans="1:6" x14ac:dyDescent="0.45">
      <c r="A7" s="1" t="s">
        <v>4</v>
      </c>
      <c r="B7" s="1">
        <v>450</v>
      </c>
      <c r="C7" s="2">
        <f>B7*100/B10</f>
        <v>55.831265508684865</v>
      </c>
      <c r="D7" s="2">
        <f>C7*B2/100</f>
        <v>12.282878411910669</v>
      </c>
      <c r="E7" s="1">
        <v>3.5</v>
      </c>
      <c r="F7" s="2">
        <f t="shared" si="0"/>
        <v>42.990074441687341</v>
      </c>
    </row>
    <row r="8" spans="1:6" x14ac:dyDescent="0.45">
      <c r="A8" s="1" t="s">
        <v>5</v>
      </c>
      <c r="B8" s="1">
        <v>6</v>
      </c>
      <c r="C8" s="2">
        <f>B8*100/B10</f>
        <v>0.74441687344913154</v>
      </c>
      <c r="D8" s="2">
        <f>C8*B2/100</f>
        <v>0.16377171215880892</v>
      </c>
      <c r="E8" s="1">
        <v>12</v>
      </c>
      <c r="F8" s="2">
        <f t="shared" si="0"/>
        <v>1.9652605459057071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806</v>
      </c>
      <c r="C10" s="3">
        <f>SUM(C5:C9)</f>
        <v>100</v>
      </c>
      <c r="D10" s="3">
        <f>SUM(D5:D9)</f>
        <v>21.999999999999996</v>
      </c>
      <c r="F10" s="2">
        <f>SUM(F5:F9)</f>
        <v>68.838709677419345</v>
      </c>
    </row>
    <row r="11" spans="1:6" x14ac:dyDescent="0.45">
      <c r="A11" s="1" t="s">
        <v>13</v>
      </c>
      <c r="F11" s="2">
        <f>F10/B2</f>
        <v>3.1290322580645156</v>
      </c>
    </row>
    <row r="12" spans="1:6" x14ac:dyDescent="0.45">
      <c r="A12" s="1" t="s">
        <v>14</v>
      </c>
      <c r="F12" s="2">
        <f>F11+0.7</f>
        <v>3.8290322580645153</v>
      </c>
    </row>
    <row r="13" spans="1:6" x14ac:dyDescent="0.45">
      <c r="A13" s="1" t="s">
        <v>15</v>
      </c>
      <c r="F13" s="2">
        <f>365*F12*1</f>
        <v>1397.5967741935481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0.91346194391735169</v>
      </c>
    </row>
    <row r="16" spans="1:6" s="48" customFormat="1" x14ac:dyDescent="0.45">
      <c r="A16" s="48" t="s">
        <v>18</v>
      </c>
      <c r="D16" s="49"/>
      <c r="F16" s="49">
        <f>F15*B2</f>
        <v>20.096162766181738</v>
      </c>
    </row>
  </sheetData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6" sqref="B6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26</v>
      </c>
    </row>
    <row r="2" spans="1:6" x14ac:dyDescent="0.45">
      <c r="A2" s="1" t="s">
        <v>1</v>
      </c>
      <c r="B2" s="1">
        <v>11</v>
      </c>
    </row>
    <row r="4" spans="1:6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0</v>
      </c>
      <c r="C6" s="2">
        <f>B6*100/B10</f>
        <v>0</v>
      </c>
      <c r="D6" s="2">
        <f>C6*B2/100</f>
        <v>0</v>
      </c>
      <c r="E6" s="1">
        <v>2.5</v>
      </c>
      <c r="F6" s="2">
        <f t="shared" ref="F6:F9" si="0">E6*D6</f>
        <v>0</v>
      </c>
    </row>
    <row r="7" spans="1:6" x14ac:dyDescent="0.45">
      <c r="A7" s="1" t="s">
        <v>4</v>
      </c>
      <c r="B7" s="1">
        <v>248</v>
      </c>
      <c r="C7" s="2">
        <f>B7*100/B10</f>
        <v>87.943262411347519</v>
      </c>
      <c r="D7" s="2">
        <f>C7*B2/100</f>
        <v>9.6737588652482263</v>
      </c>
      <c r="E7" s="1">
        <v>3.5</v>
      </c>
      <c r="F7" s="2">
        <f t="shared" si="0"/>
        <v>33.858156028368789</v>
      </c>
    </row>
    <row r="8" spans="1:6" x14ac:dyDescent="0.45">
      <c r="A8" s="1" t="s">
        <v>5</v>
      </c>
      <c r="B8" s="1">
        <v>34</v>
      </c>
      <c r="C8" s="2">
        <f>B8*100/B10</f>
        <v>12.056737588652481</v>
      </c>
      <c r="D8" s="2">
        <f>C8*B2/100</f>
        <v>1.3262411347517729</v>
      </c>
      <c r="E8" s="1">
        <v>12</v>
      </c>
      <c r="F8" s="2">
        <f t="shared" si="0"/>
        <v>15.914893617021274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ht="18.75" customHeight="1" x14ac:dyDescent="0.45">
      <c r="A10" s="1" t="s">
        <v>12</v>
      </c>
      <c r="B10" s="1">
        <f>SUM(B5:B9)</f>
        <v>282</v>
      </c>
      <c r="C10" s="3">
        <f>SUM(C5:C9)</f>
        <v>100</v>
      </c>
      <c r="D10" s="3">
        <f>SUM(D5:D9)</f>
        <v>11</v>
      </c>
      <c r="F10" s="2">
        <f>SUM(F5:F9)</f>
        <v>49.77304964539006</v>
      </c>
    </row>
    <row r="11" spans="1:6" ht="18.75" customHeight="1" x14ac:dyDescent="0.45">
      <c r="A11" s="1" t="s">
        <v>13</v>
      </c>
      <c r="F11" s="2">
        <f>F10/B2</f>
        <v>4.5248226950354598</v>
      </c>
    </row>
    <row r="12" spans="1:6" ht="23.25" customHeight="1" x14ac:dyDescent="0.45">
      <c r="A12" s="1" t="s">
        <v>14</v>
      </c>
      <c r="F12" s="2">
        <f>F11+0.7</f>
        <v>5.2248226950354599</v>
      </c>
    </row>
    <row r="13" spans="1:6" x14ac:dyDescent="0.45">
      <c r="A13" s="1" t="s">
        <v>15</v>
      </c>
      <c r="F13" s="2">
        <f>365*F12*1</f>
        <v>1907.060283687943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1.2464446298614007</v>
      </c>
    </row>
    <row r="16" spans="1:6" s="48" customFormat="1" x14ac:dyDescent="0.45">
      <c r="A16" s="48" t="s">
        <v>18</v>
      </c>
      <c r="D16" s="49"/>
      <c r="F16" s="49">
        <f>F15*B2</f>
        <v>13.710890928475408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B8" sqref="B8"/>
    </sheetView>
  </sheetViews>
  <sheetFormatPr defaultColWidth="9.140625" defaultRowHeight="18.75" x14ac:dyDescent="0.45"/>
  <cols>
    <col min="1" max="1" width="34.85546875" style="1" customWidth="1"/>
    <col min="2" max="2" width="16.28515625" style="1" customWidth="1"/>
    <col min="3" max="3" width="21" style="1" customWidth="1"/>
    <col min="4" max="4" width="11.85546875" style="2" customWidth="1"/>
    <col min="5" max="5" width="13.28515625" style="1" customWidth="1"/>
    <col min="6" max="6" width="13.140625" style="1" customWidth="1"/>
    <col min="7" max="16384" width="9.140625" style="1"/>
  </cols>
  <sheetData>
    <row r="1" spans="1:6" x14ac:dyDescent="0.45">
      <c r="A1" s="1" t="s">
        <v>27</v>
      </c>
    </row>
    <row r="2" spans="1:6" x14ac:dyDescent="0.45">
      <c r="A2" s="1" t="s">
        <v>1</v>
      </c>
      <c r="B2" s="1">
        <v>21</v>
      </c>
    </row>
    <row r="3" spans="1:6" ht="33" customHeight="1" x14ac:dyDescent="0.45"/>
    <row r="4" spans="1:6" ht="22.5" customHeight="1" x14ac:dyDescent="0.45">
      <c r="B4" s="1" t="s">
        <v>7</v>
      </c>
      <c r="C4" s="1" t="s">
        <v>8</v>
      </c>
      <c r="D4" s="2" t="s">
        <v>9</v>
      </c>
      <c r="E4" s="1" t="s">
        <v>10</v>
      </c>
      <c r="F4" s="1" t="s">
        <v>11</v>
      </c>
    </row>
    <row r="5" spans="1:6" x14ac:dyDescent="0.45">
      <c r="A5" s="1" t="s">
        <v>2</v>
      </c>
      <c r="B5" s="1">
        <v>0</v>
      </c>
      <c r="C5" s="2">
        <f>B5*100/B10</f>
        <v>0</v>
      </c>
      <c r="D5" s="2">
        <f>C5*B2/100</f>
        <v>0</v>
      </c>
      <c r="E5" s="1">
        <v>1</v>
      </c>
      <c r="F5" s="2">
        <f>E5*D5</f>
        <v>0</v>
      </c>
    </row>
    <row r="6" spans="1:6" x14ac:dyDescent="0.45">
      <c r="A6" s="1" t="s">
        <v>3</v>
      </c>
      <c r="B6" s="1">
        <v>55</v>
      </c>
      <c r="C6" s="2">
        <f>B6*100/B10</f>
        <v>8.59375</v>
      </c>
      <c r="D6" s="2">
        <f>C6*B2/100</f>
        <v>1.8046875</v>
      </c>
      <c r="E6" s="1">
        <v>2.5</v>
      </c>
      <c r="F6" s="2">
        <f t="shared" ref="F6:F9" si="0">E6*D6</f>
        <v>4.51171875</v>
      </c>
    </row>
    <row r="7" spans="1:6" x14ac:dyDescent="0.45">
      <c r="A7" s="1" t="s">
        <v>4</v>
      </c>
      <c r="B7" s="1">
        <v>550</v>
      </c>
      <c r="C7" s="2">
        <f>B7*100/B10</f>
        <v>85.9375</v>
      </c>
      <c r="D7" s="2">
        <f>C7*B2/100</f>
        <v>18.046875</v>
      </c>
      <c r="E7" s="1">
        <v>3.5</v>
      </c>
      <c r="F7" s="2">
        <f t="shared" si="0"/>
        <v>63.1640625</v>
      </c>
    </row>
    <row r="8" spans="1:6" x14ac:dyDescent="0.45">
      <c r="A8" s="1" t="s">
        <v>5</v>
      </c>
      <c r="B8" s="1">
        <v>35</v>
      </c>
      <c r="C8" s="2">
        <f>B8*100/B10</f>
        <v>5.46875</v>
      </c>
      <c r="D8" s="2">
        <f>C8*B2/100</f>
        <v>1.1484375</v>
      </c>
      <c r="E8" s="1">
        <v>12</v>
      </c>
      <c r="F8" s="2">
        <f t="shared" si="0"/>
        <v>13.78125</v>
      </c>
    </row>
    <row r="9" spans="1:6" x14ac:dyDescent="0.45">
      <c r="A9" s="1" t="s">
        <v>6</v>
      </c>
      <c r="B9" s="1">
        <v>0</v>
      </c>
      <c r="C9" s="2">
        <f>B9*100/B10</f>
        <v>0</v>
      </c>
      <c r="D9" s="2">
        <f>C9*B2/100</f>
        <v>0</v>
      </c>
      <c r="E9" s="1">
        <v>20</v>
      </c>
      <c r="F9" s="2">
        <f t="shared" si="0"/>
        <v>0</v>
      </c>
    </row>
    <row r="10" spans="1:6" x14ac:dyDescent="0.45">
      <c r="A10" s="1" t="s">
        <v>12</v>
      </c>
      <c r="B10" s="1">
        <f>SUM(B5:B9)</f>
        <v>640</v>
      </c>
      <c r="C10" s="3">
        <f>SUM(C5:C9)</f>
        <v>100</v>
      </c>
      <c r="D10" s="3">
        <f>SUM(D5:D9)</f>
        <v>21</v>
      </c>
      <c r="F10" s="2">
        <f>SUM(F5:F9)</f>
        <v>81.45703125</v>
      </c>
    </row>
    <row r="11" spans="1:6" x14ac:dyDescent="0.45">
      <c r="A11" s="1" t="s">
        <v>13</v>
      </c>
      <c r="F11" s="2">
        <f>F10/B2</f>
        <v>3.87890625</v>
      </c>
    </row>
    <row r="12" spans="1:6" x14ac:dyDescent="0.45">
      <c r="A12" s="1" t="s">
        <v>14</v>
      </c>
      <c r="F12" s="2">
        <f>F11+0.7</f>
        <v>4.5789062500000002</v>
      </c>
    </row>
    <row r="13" spans="1:6" x14ac:dyDescent="0.45">
      <c r="A13" s="1" t="s">
        <v>15</v>
      </c>
      <c r="F13" s="2">
        <f>365*F12*1</f>
        <v>1671.30078125</v>
      </c>
    </row>
    <row r="14" spans="1:6" x14ac:dyDescent="0.45">
      <c r="A14" s="1" t="s">
        <v>16</v>
      </c>
      <c r="F14" s="1">
        <f>225*6.8</f>
        <v>1530</v>
      </c>
    </row>
    <row r="15" spans="1:6" x14ac:dyDescent="0.45">
      <c r="A15" s="1" t="s">
        <v>17</v>
      </c>
      <c r="F15" s="2">
        <f>F13/F14</f>
        <v>1.0923534517973856</v>
      </c>
    </row>
    <row r="16" spans="1:6" s="48" customFormat="1" x14ac:dyDescent="0.45">
      <c r="A16" s="48" t="s">
        <v>18</v>
      </c>
      <c r="D16" s="49"/>
      <c r="F16" s="49">
        <f>F15*B2</f>
        <v>22.939422487745098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3</vt:lpstr>
      <vt:lpstr>صدر</vt:lpstr>
      <vt:lpstr>ICU</vt:lpstr>
      <vt:lpstr>4زنان</vt:lpstr>
      <vt:lpstr>4 جراحي</vt:lpstr>
      <vt:lpstr>5 جراحي</vt:lpstr>
      <vt:lpstr>5 داخلي</vt:lpstr>
      <vt:lpstr>كودكان</vt:lpstr>
      <vt:lpstr>6</vt:lpstr>
      <vt:lpstr>بستري2</vt:lpstr>
      <vt:lpstr>CCU2</vt:lpstr>
      <vt:lpstr>CCU1</vt:lpstr>
      <vt:lpstr>VIP</vt:lpstr>
      <vt:lpstr>پست كت</vt:lpstr>
      <vt:lpstr>NICU</vt:lpstr>
      <vt:lpstr>شهريور</vt:lpstr>
      <vt:lpstr>مهر</vt:lpstr>
      <vt:lpstr>آبان</vt:lpstr>
      <vt:lpstr>نظام گرا</vt:lpstr>
      <vt:lpstr>كف</vt:lpstr>
      <vt:lpstr>Sheet3</vt:lpstr>
      <vt:lpstr>آذر</vt:lpstr>
      <vt:lpstr>دي</vt:lpstr>
      <vt:lpstr>بهمن</vt:lpstr>
      <vt:lpstr>اسفند</vt:lpstr>
      <vt:lpstr>كف اسفند</vt:lpstr>
      <vt:lpstr>98</vt:lpstr>
      <vt:lpstr>Sheet8</vt:lpstr>
      <vt:lpstr>Sheet1</vt:lpstr>
      <vt:lpstr>Sheet2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</dc:creator>
  <cp:lastModifiedBy>Nurse</cp:lastModifiedBy>
  <cp:lastPrinted>2023-06-28T07:02:54Z</cp:lastPrinted>
  <dcterms:created xsi:type="dcterms:W3CDTF">2016-08-23T08:06:52Z</dcterms:created>
  <dcterms:modified xsi:type="dcterms:W3CDTF">2023-07-22T13:58:01Z</dcterms:modified>
</cp:coreProperties>
</file>